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ate1904="1" defaultThemeVersion="166925"/>
  <mc:AlternateContent xmlns:mc="http://schemas.openxmlformats.org/markup-compatibility/2006">
    <mc:Choice Requires="x15">
      <x15ac:absPath xmlns:x15ac="http://schemas.microsoft.com/office/spreadsheetml/2010/11/ac" url="https://belleshigamedacjp-my.sharepoint.com/personal/okami_belle_shiga-med_ac_jp/Documents/SUMS/Research/ナトカリ比【日本高血圧学会_厚労省実証事業】/尿検査/尿検査結果返却（食塩とカリウムとナトカリ比）/"/>
    </mc:Choice>
  </mc:AlternateContent>
  <xr:revisionPtr revIDLastSave="201" documentId="8_{A99C5E36-6735-4431-A947-D1ACDFF6CB77}" xr6:coauthVersionLast="47" xr6:coauthVersionMax="47" xr10:uidLastSave="{162E3B14-58BC-4CA8-89BC-9E1E6E274C85}"/>
  <bookViews>
    <workbookView xWindow="28680" yWindow="-120" windowWidth="29040" windowHeight="15840" xr2:uid="{00000000-000D-0000-FFFF-FFFF00000000}"/>
  </bookViews>
  <sheets>
    <sheet name="日本高血圧学会" sheetId="3" r:id="rId1"/>
  </sheets>
  <definedNames>
    <definedName name="_xlnm.Print_Area" localSheetId="0">日本高血圧学会!$A$3:$M$37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3" l="1"/>
  <c r="K4" i="3" s="1"/>
  <c r="J4" i="3"/>
  <c r="J8" i="3"/>
  <c r="L4" i="3" l="1"/>
  <c r="O4" i="3" s="1"/>
  <c r="Q4" i="3" s="1"/>
  <c r="P4" i="3"/>
  <c r="N4" i="3"/>
  <c r="M34" i="3"/>
  <c r="L34" i="3" s="1"/>
  <c r="O34" i="3" s="1"/>
  <c r="Q34" i="3" s="1"/>
  <c r="J34" i="3"/>
  <c r="M33" i="3"/>
  <c r="L33" i="3" s="1"/>
  <c r="O33" i="3" s="1"/>
  <c r="Q33" i="3" s="1"/>
  <c r="J33" i="3"/>
  <c r="M32" i="3"/>
  <c r="L32" i="3" s="1"/>
  <c r="O32" i="3" s="1"/>
  <c r="Q32" i="3" s="1"/>
  <c r="J32" i="3"/>
  <c r="M31" i="3"/>
  <c r="K31" i="3" s="1"/>
  <c r="N31" i="3" s="1"/>
  <c r="J31" i="3"/>
  <c r="M30" i="3"/>
  <c r="L30" i="3" s="1"/>
  <c r="O30" i="3" s="1"/>
  <c r="Q30" i="3" s="1"/>
  <c r="J30" i="3"/>
  <c r="M29" i="3"/>
  <c r="L29" i="3" s="1"/>
  <c r="O29" i="3" s="1"/>
  <c r="Q29" i="3" s="1"/>
  <c r="J29" i="3"/>
  <c r="M28" i="3"/>
  <c r="L28" i="3" s="1"/>
  <c r="O28" i="3" s="1"/>
  <c r="Q28" i="3" s="1"/>
  <c r="J28" i="3"/>
  <c r="M27" i="3"/>
  <c r="K27" i="3" s="1"/>
  <c r="N27" i="3" s="1"/>
  <c r="J27" i="3"/>
  <c r="M26" i="3"/>
  <c r="L26" i="3" s="1"/>
  <c r="O26" i="3" s="1"/>
  <c r="Q26" i="3" s="1"/>
  <c r="J26" i="3"/>
  <c r="M25" i="3"/>
  <c r="L25" i="3" s="1"/>
  <c r="O25" i="3" s="1"/>
  <c r="Q25" i="3" s="1"/>
  <c r="J25" i="3"/>
  <c r="M24" i="3"/>
  <c r="L24" i="3" s="1"/>
  <c r="O24" i="3" s="1"/>
  <c r="Q24" i="3" s="1"/>
  <c r="J24" i="3"/>
  <c r="M23" i="3"/>
  <c r="K23" i="3" s="1"/>
  <c r="N23" i="3" s="1"/>
  <c r="J23" i="3"/>
  <c r="M22" i="3"/>
  <c r="L22" i="3" s="1"/>
  <c r="O22" i="3" s="1"/>
  <c r="Q22" i="3" s="1"/>
  <c r="J22" i="3"/>
  <c r="M21" i="3"/>
  <c r="L21" i="3" s="1"/>
  <c r="O21" i="3" s="1"/>
  <c r="Q21" i="3" s="1"/>
  <c r="J21" i="3"/>
  <c r="M20" i="3"/>
  <c r="L20" i="3" s="1"/>
  <c r="O20" i="3" s="1"/>
  <c r="Q20" i="3" s="1"/>
  <c r="J20" i="3"/>
  <c r="M19" i="3"/>
  <c r="K19" i="3" s="1"/>
  <c r="N19" i="3" s="1"/>
  <c r="J19" i="3"/>
  <c r="M18" i="3"/>
  <c r="L18" i="3" s="1"/>
  <c r="O18" i="3" s="1"/>
  <c r="Q18" i="3" s="1"/>
  <c r="J18" i="3"/>
  <c r="M17" i="3"/>
  <c r="L17" i="3" s="1"/>
  <c r="O17" i="3" s="1"/>
  <c r="Q17" i="3" s="1"/>
  <c r="J17" i="3"/>
  <c r="M16" i="3"/>
  <c r="L16" i="3" s="1"/>
  <c r="O16" i="3" s="1"/>
  <c r="Q16" i="3" s="1"/>
  <c r="J16" i="3"/>
  <c r="M15" i="3"/>
  <c r="K15" i="3" s="1"/>
  <c r="N15" i="3" s="1"/>
  <c r="J15" i="3"/>
  <c r="M14" i="3"/>
  <c r="J14" i="3"/>
  <c r="M13" i="3"/>
  <c r="J13" i="3"/>
  <c r="M12" i="3"/>
  <c r="J12" i="3"/>
  <c r="M11" i="3"/>
  <c r="J11" i="3"/>
  <c r="M10" i="3"/>
  <c r="J10" i="3"/>
  <c r="M9" i="3"/>
  <c r="J9" i="3"/>
  <c r="M8" i="3"/>
  <c r="L8" i="3" s="1"/>
  <c r="O8" i="3" s="1"/>
  <c r="Q8" i="3" s="1"/>
  <c r="M7" i="3"/>
  <c r="K7" i="3" s="1"/>
  <c r="J7" i="3"/>
  <c r="M6" i="3"/>
  <c r="L6" i="3" s="1"/>
  <c r="O6" i="3" s="1"/>
  <c r="Q6" i="3" s="1"/>
  <c r="J6" i="3"/>
  <c r="M5" i="3"/>
  <c r="L5" i="3" s="1"/>
  <c r="O5" i="3" s="1"/>
  <c r="Q5" i="3" s="1"/>
  <c r="J5" i="3"/>
  <c r="L9" i="3" l="1"/>
  <c r="O9" i="3" s="1"/>
  <c r="Q9" i="3" s="1"/>
  <c r="K9" i="3"/>
  <c r="L14" i="3"/>
  <c r="O14" i="3" s="1"/>
  <c r="Q14" i="3" s="1"/>
  <c r="K14" i="3"/>
  <c r="L13" i="3"/>
  <c r="O13" i="3" s="1"/>
  <c r="Q13" i="3" s="1"/>
  <c r="K13" i="3"/>
  <c r="L10" i="3"/>
  <c r="O10" i="3" s="1"/>
  <c r="Q10" i="3" s="1"/>
  <c r="K10" i="3"/>
  <c r="K11" i="3"/>
  <c r="N11" i="3" s="1"/>
  <c r="L12" i="3"/>
  <c r="O12" i="3" s="1"/>
  <c r="Q12" i="3" s="1"/>
  <c r="K12" i="3"/>
  <c r="K16" i="3"/>
  <c r="K24" i="3"/>
  <c r="P13" i="3"/>
  <c r="K8" i="3"/>
  <c r="N8" i="3" s="1"/>
  <c r="K21" i="3"/>
  <c r="P7" i="3"/>
  <c r="N7" i="3"/>
  <c r="K29" i="3"/>
  <c r="K32" i="3"/>
  <c r="N13" i="3"/>
  <c r="P16" i="3"/>
  <c r="N16" i="3"/>
  <c r="P21" i="3"/>
  <c r="N21" i="3"/>
  <c r="P24" i="3"/>
  <c r="N24" i="3"/>
  <c r="L11" i="3"/>
  <c r="O11" i="3" s="1"/>
  <c r="Q11" i="3" s="1"/>
  <c r="L19" i="3"/>
  <c r="O19" i="3" s="1"/>
  <c r="Q19" i="3" s="1"/>
  <c r="L27" i="3"/>
  <c r="O27" i="3" s="1"/>
  <c r="Q27" i="3" s="1"/>
  <c r="K33" i="3"/>
  <c r="K17" i="3"/>
  <c r="K20" i="3"/>
  <c r="K25" i="3"/>
  <c r="K28" i="3"/>
  <c r="L31" i="3"/>
  <c r="O31" i="3" s="1"/>
  <c r="Q31" i="3" s="1"/>
  <c r="L15" i="3"/>
  <c r="O15" i="3" s="1"/>
  <c r="Q15" i="3" s="1"/>
  <c r="L23" i="3"/>
  <c r="O23" i="3" s="1"/>
  <c r="Q23" i="3" s="1"/>
  <c r="L7" i="3"/>
  <c r="O7" i="3" s="1"/>
  <c r="Q7" i="3" s="1"/>
  <c r="P15" i="3"/>
  <c r="P31" i="3"/>
  <c r="P23" i="3"/>
  <c r="P19" i="3"/>
  <c r="P27" i="3"/>
  <c r="K6" i="3"/>
  <c r="N10" i="3"/>
  <c r="N14" i="3"/>
  <c r="K18" i="3"/>
  <c r="N18" i="3" s="1"/>
  <c r="K22" i="3"/>
  <c r="N22" i="3" s="1"/>
  <c r="K26" i="3"/>
  <c r="N26" i="3" s="1"/>
  <c r="K30" i="3"/>
  <c r="N30" i="3" s="1"/>
  <c r="K34" i="3"/>
  <c r="N34" i="3" s="1"/>
  <c r="K5" i="3"/>
  <c r="P11" i="3" l="1"/>
  <c r="N9" i="3"/>
  <c r="P9" i="3"/>
  <c r="P8" i="3"/>
  <c r="N6" i="3"/>
  <c r="P6" i="3"/>
  <c r="N5" i="3"/>
  <c r="P5" i="3"/>
  <c r="P12" i="3"/>
  <c r="N12" i="3"/>
  <c r="P33" i="3"/>
  <c r="N33" i="3"/>
  <c r="P28" i="3"/>
  <c r="N28" i="3"/>
  <c r="P17" i="3"/>
  <c r="N17" i="3"/>
  <c r="P25" i="3"/>
  <c r="N25" i="3"/>
  <c r="P32" i="3"/>
  <c r="N32" i="3"/>
  <c r="P20" i="3"/>
  <c r="N20" i="3"/>
  <c r="P29" i="3"/>
  <c r="N29" i="3"/>
  <c r="P10" i="3"/>
  <c r="P30" i="3"/>
  <c r="P34" i="3"/>
  <c r="P26" i="3"/>
  <c r="P22" i="3"/>
  <c r="P18" i="3"/>
  <c r="P14" i="3"/>
</calcChain>
</file>

<file path=xl/sharedStrings.xml><?xml version="1.0" encoding="utf-8"?>
<sst xmlns="http://schemas.openxmlformats.org/spreadsheetml/2006/main" count="38" uniqueCount="38">
  <si>
    <t>ID</t>
  </si>
  <si>
    <t>年齢（才）</t>
  </si>
  <si>
    <t>身長(cm)</t>
  </si>
  <si>
    <t>体重(kg)</t>
  </si>
  <si>
    <t>（例1）</t>
    <phoneticPr fontId="2"/>
  </si>
  <si>
    <t>（例2）</t>
    <phoneticPr fontId="2"/>
  </si>
  <si>
    <t>（例3）</t>
  </si>
  <si>
    <t>（例4）</t>
  </si>
  <si>
    <t>（例5）</t>
  </si>
  <si>
    <t>スポット尿中Na/K比（mmol/mmol）</t>
    <rPh sb="4" eb="6">
      <t>ニョウチュウ</t>
    </rPh>
    <rPh sb="10" eb="11">
      <t>ヒ</t>
    </rPh>
    <phoneticPr fontId="2"/>
  </si>
  <si>
    <t>氏名</t>
    <rPh sb="0" eb="2">
      <t>シメイ</t>
    </rPh>
    <phoneticPr fontId="2"/>
  </si>
  <si>
    <t>測定Na(mEq/L)</t>
    <rPh sb="0" eb="2">
      <t>ソクテイ</t>
    </rPh>
    <phoneticPr fontId="2"/>
  </si>
  <si>
    <t>測定K(mEq/L)</t>
    <rPh sb="0" eb="2">
      <t>ソクテイ</t>
    </rPh>
    <phoneticPr fontId="2"/>
  </si>
  <si>
    <t>測定Cre(mg/dL)</t>
    <rPh sb="0" eb="2">
      <t>ソクテイ</t>
    </rPh>
    <phoneticPr fontId="2"/>
  </si>
  <si>
    <t>A</t>
    <phoneticPr fontId="1"/>
  </si>
  <si>
    <t>B</t>
    <phoneticPr fontId="1"/>
  </si>
  <si>
    <t>C</t>
    <phoneticPr fontId="1"/>
  </si>
  <si>
    <t>D</t>
    <phoneticPr fontId="1"/>
  </si>
  <si>
    <t>E</t>
    <phoneticPr fontId="1"/>
  </si>
  <si>
    <r>
      <t>尿中Na(mEq/日)</t>
    </r>
    <r>
      <rPr>
        <vertAlign val="superscript"/>
        <sz val="12"/>
        <rFont val="BIZ UDPゴシック"/>
        <family val="3"/>
        <charset val="128"/>
      </rPr>
      <t>1</t>
    </r>
    <rPh sb="0" eb="2">
      <t>ニョウチュウ</t>
    </rPh>
    <rPh sb="9" eb="10">
      <t>ニチ</t>
    </rPh>
    <phoneticPr fontId="2"/>
  </si>
  <si>
    <r>
      <t>尿中K(mEq/日)</t>
    </r>
    <r>
      <rPr>
        <vertAlign val="superscript"/>
        <sz val="12"/>
        <rFont val="BIZ UDPゴシック"/>
        <family val="3"/>
        <charset val="128"/>
      </rPr>
      <t>2</t>
    </r>
    <rPh sb="0" eb="1">
      <t>ニョウ</t>
    </rPh>
    <rPh sb="1" eb="2">
      <t>チュウ</t>
    </rPh>
    <rPh sb="8" eb="9">
      <t>ニチ</t>
    </rPh>
    <phoneticPr fontId="2"/>
  </si>
  <si>
    <r>
      <t>尿中Cre(mg/日)</t>
    </r>
    <r>
      <rPr>
        <vertAlign val="superscript"/>
        <sz val="12"/>
        <rFont val="BIZ UDPゴシック"/>
        <family val="3"/>
        <charset val="128"/>
      </rPr>
      <t>3</t>
    </r>
    <rPh sb="0" eb="2">
      <t>ニョウチュウ</t>
    </rPh>
    <phoneticPr fontId="2"/>
  </si>
  <si>
    <r>
      <t>尿中Na(mg/日）</t>
    </r>
    <r>
      <rPr>
        <vertAlign val="superscript"/>
        <sz val="12"/>
        <rFont val="BIZ UDPゴシック"/>
        <family val="3"/>
        <charset val="128"/>
      </rPr>
      <t>4</t>
    </r>
    <rPh sb="0" eb="2">
      <t>ニョウチュウ</t>
    </rPh>
    <rPh sb="8" eb="9">
      <t>ニチ</t>
    </rPh>
    <phoneticPr fontId="2"/>
  </si>
  <si>
    <r>
      <t>尿中K(mg/日）</t>
    </r>
    <r>
      <rPr>
        <vertAlign val="superscript"/>
        <sz val="12"/>
        <rFont val="BIZ UDPゴシック"/>
        <family val="3"/>
        <charset val="128"/>
      </rPr>
      <t>5</t>
    </r>
    <rPh sb="0" eb="2">
      <t>ニョウチュウ</t>
    </rPh>
    <rPh sb="7" eb="8">
      <t>ニチ</t>
    </rPh>
    <phoneticPr fontId="2"/>
  </si>
  <si>
    <r>
      <t>推定食塩摂取量
（ｇ/日）</t>
    </r>
    <r>
      <rPr>
        <b/>
        <vertAlign val="superscript"/>
        <sz val="12"/>
        <rFont val="BIZ UDPゴシック"/>
        <family val="3"/>
        <charset val="128"/>
      </rPr>
      <t>6</t>
    </r>
    <rPh sb="0" eb="2">
      <t>スイテイ</t>
    </rPh>
    <rPh sb="4" eb="6">
      <t>セッシュ</t>
    </rPh>
    <rPh sb="6" eb="7">
      <t>リョウ</t>
    </rPh>
    <rPh sb="11" eb="12">
      <t>ニチ</t>
    </rPh>
    <phoneticPr fontId="2"/>
  </si>
  <si>
    <r>
      <t>推定カリウム摂取量
（mｇ/日）</t>
    </r>
    <r>
      <rPr>
        <b/>
        <vertAlign val="superscript"/>
        <sz val="12"/>
        <rFont val="BIZ UDPゴシック"/>
        <family val="3"/>
        <charset val="128"/>
      </rPr>
      <t>7</t>
    </r>
    <rPh sb="0" eb="2">
      <t>スイテイ</t>
    </rPh>
    <rPh sb="6" eb="8">
      <t>セッシュ</t>
    </rPh>
    <rPh sb="8" eb="9">
      <t>リョウ</t>
    </rPh>
    <rPh sb="14" eb="15">
      <t>ニチ</t>
    </rPh>
    <phoneticPr fontId="2"/>
  </si>
  <si>
    <t>日本高血圧学会ホームページ上の主結果欄に掲載される値です。また、厚労省実証事業において対象者の方への結果返却に掲載している値です。</t>
    <rPh sb="0" eb="2">
      <t>ニホン</t>
    </rPh>
    <rPh sb="2" eb="5">
      <t>コウケツアツ</t>
    </rPh>
    <rPh sb="5" eb="7">
      <t>ガッカイ</t>
    </rPh>
    <rPh sb="13" eb="14">
      <t>ジョウ</t>
    </rPh>
    <rPh sb="15" eb="18">
      <t>シュケッカ</t>
    </rPh>
    <rPh sb="18" eb="19">
      <t>ラン</t>
    </rPh>
    <rPh sb="20" eb="22">
      <t>ケイサイ</t>
    </rPh>
    <rPh sb="25" eb="26">
      <t>アタイ</t>
    </rPh>
    <rPh sb="32" eb="35">
      <t>コウロウショウ</t>
    </rPh>
    <rPh sb="35" eb="39">
      <t>ジッショウジギョウ</t>
    </rPh>
    <rPh sb="43" eb="46">
      <t>タイショウシャ</t>
    </rPh>
    <rPh sb="47" eb="48">
      <t>カタ</t>
    </rPh>
    <rPh sb="50" eb="52">
      <t>ケッカ</t>
    </rPh>
    <rPh sb="52" eb="54">
      <t>ヘンキャク</t>
    </rPh>
    <rPh sb="55" eb="57">
      <t>ケイサイ</t>
    </rPh>
    <rPh sb="61" eb="62">
      <t>アタイ</t>
    </rPh>
    <phoneticPr fontId="2"/>
  </si>
  <si>
    <t>追記：</t>
    <rPh sb="0" eb="2">
      <t>ツイキ</t>
    </rPh>
    <phoneticPr fontId="2"/>
  </si>
  <si>
    <t>健診および尿検査より取得する情報です。こちらの値を入力することで計算結果が出力されます。計算式の詳細は以下をご覧ください。</t>
    <rPh sb="23" eb="24">
      <t>アタイ</t>
    </rPh>
    <rPh sb="25" eb="27">
      <t>ニュウリョク</t>
    </rPh>
    <rPh sb="32" eb="34">
      <t>ケイサン</t>
    </rPh>
    <rPh sb="34" eb="36">
      <t>ケッカ</t>
    </rPh>
    <rPh sb="37" eb="39">
      <t>シュツリョク</t>
    </rPh>
    <rPh sb="44" eb="46">
      <t>ケイサン</t>
    </rPh>
    <rPh sb="46" eb="47">
      <t>シキ</t>
    </rPh>
    <rPh sb="48" eb="50">
      <t>ショウサイ</t>
    </rPh>
    <rPh sb="51" eb="53">
      <t>イカ</t>
    </rPh>
    <rPh sb="55" eb="56">
      <t>ラン</t>
    </rPh>
    <phoneticPr fontId="2"/>
  </si>
  <si>
    <t>計算式：</t>
    <rPh sb="0" eb="3">
      <t>ケイサンシキ</t>
    </rPh>
    <phoneticPr fontId="2"/>
  </si>
  <si>
    <r>
      <rPr>
        <vertAlign val="superscript"/>
        <sz val="12"/>
        <rFont val="BIZ UDPゴシック"/>
        <family val="3"/>
        <charset val="128"/>
      </rPr>
      <t>4</t>
    </r>
    <r>
      <rPr>
        <sz val="12"/>
        <rFont val="BIZ UDPゴシック"/>
        <family val="3"/>
        <charset val="128"/>
      </rPr>
      <t xml:space="preserve"> 24時間尿中Na(mg/day)=24時間尿中Na(mEq/day)×22.9898（Na原子量）</t>
    </r>
    <rPh sb="4" eb="6">
      <t>ジカン</t>
    </rPh>
    <rPh sb="6" eb="8">
      <t>ニョウチュウ</t>
    </rPh>
    <rPh sb="21" eb="23">
      <t>ジカン</t>
    </rPh>
    <rPh sb="23" eb="24">
      <t>ニョウ</t>
    </rPh>
    <rPh sb="24" eb="25">
      <t>チュウ</t>
    </rPh>
    <rPh sb="47" eb="50">
      <t>ゲンシリョウ</t>
    </rPh>
    <phoneticPr fontId="2"/>
  </si>
  <si>
    <r>
      <rPr>
        <vertAlign val="superscript"/>
        <sz val="12"/>
        <rFont val="BIZ UDPゴシック"/>
        <family val="3"/>
        <charset val="128"/>
      </rPr>
      <t>5</t>
    </r>
    <r>
      <rPr>
        <sz val="12"/>
        <rFont val="BIZ UDPゴシック"/>
        <family val="3"/>
        <charset val="128"/>
      </rPr>
      <t xml:space="preserve"> 24時間尿中K(mg/day)=24時間尿中K(mEq/day)×39.0983（K原子量）</t>
    </r>
    <rPh sb="4" eb="6">
      <t>ジカン</t>
    </rPh>
    <rPh sb="6" eb="8">
      <t>ニョウチュウ</t>
    </rPh>
    <rPh sb="20" eb="22">
      <t>ジカン</t>
    </rPh>
    <rPh sb="22" eb="23">
      <t>ニョウ</t>
    </rPh>
    <rPh sb="23" eb="24">
      <t>チュウ</t>
    </rPh>
    <rPh sb="44" eb="47">
      <t>ゲンシリョウ</t>
    </rPh>
    <phoneticPr fontId="2"/>
  </si>
  <si>
    <r>
      <rPr>
        <vertAlign val="superscript"/>
        <sz val="12"/>
        <rFont val="BIZ UDPゴシック"/>
        <family val="3"/>
        <charset val="128"/>
      </rPr>
      <t>6</t>
    </r>
    <r>
      <rPr>
        <sz val="12"/>
        <rFont val="BIZ UDPゴシック"/>
        <family val="3"/>
        <charset val="128"/>
      </rPr>
      <t xml:space="preserve"> 推定NaCl摂取量(g/day)=24時間尿中Na(mEq/day)×58.443（NaCl式量）/1000</t>
    </r>
    <rPh sb="2" eb="4">
      <t>スイテイ</t>
    </rPh>
    <rPh sb="8" eb="11">
      <t>セッシュリョウ</t>
    </rPh>
    <rPh sb="21" eb="23">
      <t>ジカン</t>
    </rPh>
    <rPh sb="23" eb="24">
      <t>ニョウ</t>
    </rPh>
    <rPh sb="24" eb="25">
      <t>チュウ</t>
    </rPh>
    <rPh sb="48" eb="50">
      <t>シキリョウ</t>
    </rPh>
    <phoneticPr fontId="2"/>
  </si>
  <si>
    <r>
      <rPr>
        <vertAlign val="superscript"/>
        <sz val="12"/>
        <rFont val="BIZ UDPゴシック"/>
        <family val="3"/>
        <charset val="128"/>
      </rPr>
      <t>1</t>
    </r>
    <r>
      <rPr>
        <sz val="12"/>
        <rFont val="BIZ UDPゴシック"/>
        <family val="3"/>
        <charset val="128"/>
      </rPr>
      <t xml:space="preserve"> 24時間尿中Na(mEq/day)=21.98×((スポット尿中Na(mEq/L)/(スポット尿中Cre(mg/dL)×10))×24時間尿中Cre(mg/day))</t>
    </r>
    <r>
      <rPr>
        <vertAlign val="superscript"/>
        <sz val="12"/>
        <rFont val="BIZ UDPゴシック"/>
        <family val="3"/>
        <charset val="128"/>
      </rPr>
      <t>0.392</t>
    </r>
    <r>
      <rPr>
        <sz val="12"/>
        <rFont val="BIZ UDPゴシック"/>
        <family val="3"/>
        <charset val="128"/>
      </rPr>
      <t>（Tanaka T et al.</t>
    </r>
    <r>
      <rPr>
        <i/>
        <sz val="12"/>
        <rFont val="BIZ UDPゴシック"/>
        <family val="3"/>
        <charset val="128"/>
      </rPr>
      <t xml:space="preserve"> J Hum Hypertens</t>
    </r>
    <r>
      <rPr>
        <sz val="12"/>
        <rFont val="BIZ UDPゴシック"/>
        <family val="3"/>
        <charset val="128"/>
      </rPr>
      <t xml:space="preserve"> 2002）</t>
    </r>
    <rPh sb="4" eb="6">
      <t>ジカン</t>
    </rPh>
    <rPh sb="6" eb="8">
      <t>ニョウチュウ</t>
    </rPh>
    <rPh sb="32" eb="34">
      <t>ニョウチュウ</t>
    </rPh>
    <rPh sb="49" eb="51">
      <t>ニョウチュウ</t>
    </rPh>
    <rPh sb="69" eb="71">
      <t>ジカン</t>
    </rPh>
    <rPh sb="71" eb="73">
      <t>ニョウチュウ</t>
    </rPh>
    <phoneticPr fontId="2"/>
  </si>
  <si>
    <r>
      <rPr>
        <vertAlign val="superscript"/>
        <sz val="12"/>
        <rFont val="BIZ UDPゴシック"/>
        <family val="3"/>
        <charset val="128"/>
      </rPr>
      <t>2</t>
    </r>
    <r>
      <rPr>
        <sz val="12"/>
        <rFont val="BIZ UDPゴシック"/>
        <family val="3"/>
        <charset val="128"/>
      </rPr>
      <t xml:space="preserve"> 24時間尿中K(mEq/day)=7.59×((スポット尿中K(mEq/L)/(スポット尿中Cre(mg/dL)×10))×24時間尿中Cre(mg/day))</t>
    </r>
    <r>
      <rPr>
        <vertAlign val="superscript"/>
        <sz val="12"/>
        <rFont val="BIZ UDPゴシック"/>
        <family val="3"/>
        <charset val="128"/>
      </rPr>
      <t>0.431</t>
    </r>
    <r>
      <rPr>
        <sz val="12"/>
        <rFont val="BIZ UDPゴシック"/>
        <family val="3"/>
        <charset val="128"/>
      </rPr>
      <t xml:space="preserve">（Tanaka T et al. </t>
    </r>
    <r>
      <rPr>
        <i/>
        <sz val="12"/>
        <rFont val="BIZ UDPゴシック"/>
        <family val="3"/>
        <charset val="128"/>
      </rPr>
      <t>J Hum Hypertens</t>
    </r>
    <r>
      <rPr>
        <sz val="12"/>
        <rFont val="BIZ UDPゴシック"/>
        <family val="3"/>
        <charset val="128"/>
      </rPr>
      <t xml:space="preserve"> 2002）</t>
    </r>
    <rPh sb="4" eb="6">
      <t>ジカン</t>
    </rPh>
    <rPh sb="6" eb="8">
      <t>ニョウチュウ</t>
    </rPh>
    <rPh sb="30" eb="32">
      <t>ニョウチュウ</t>
    </rPh>
    <rPh sb="46" eb="48">
      <t>ニョウチュウ</t>
    </rPh>
    <rPh sb="66" eb="68">
      <t>ジカン</t>
    </rPh>
    <rPh sb="68" eb="70">
      <t>ニョウチュウ</t>
    </rPh>
    <phoneticPr fontId="2"/>
  </si>
  <si>
    <r>
      <rPr>
        <vertAlign val="superscript"/>
        <sz val="12"/>
        <rFont val="BIZ UDPゴシック"/>
        <family val="3"/>
        <charset val="128"/>
      </rPr>
      <t>3</t>
    </r>
    <r>
      <rPr>
        <sz val="12"/>
        <rFont val="BIZ UDPゴシック"/>
        <family val="3"/>
        <charset val="128"/>
      </rPr>
      <t xml:space="preserve"> 24時間尿中Cre(mg/day)=-2.04×年齢+14.89×体重(kg)+16.14×身長(cm)-2244.45（Tanaka T et al. </t>
    </r>
    <r>
      <rPr>
        <i/>
        <sz val="12"/>
        <rFont val="BIZ UDPゴシック"/>
        <family val="3"/>
        <charset val="128"/>
      </rPr>
      <t>J Hum Hypertens</t>
    </r>
    <r>
      <rPr>
        <sz val="12"/>
        <rFont val="BIZ UDPゴシック"/>
        <family val="3"/>
        <charset val="128"/>
      </rPr>
      <t xml:space="preserve"> 2002）</t>
    </r>
    <rPh sb="4" eb="6">
      <t>ジカン</t>
    </rPh>
    <rPh sb="6" eb="8">
      <t>ニョウチュウ</t>
    </rPh>
    <rPh sb="26" eb="28">
      <t>ネンレイ</t>
    </rPh>
    <rPh sb="35" eb="37">
      <t>タイジュウ</t>
    </rPh>
    <rPh sb="48" eb="50">
      <t>シンチョウ</t>
    </rPh>
    <phoneticPr fontId="2"/>
  </si>
  <si>
    <r>
      <rPr>
        <vertAlign val="superscript"/>
        <sz val="12"/>
        <rFont val="BIZ UDPゴシック"/>
        <family val="3"/>
        <charset val="128"/>
      </rPr>
      <t>7</t>
    </r>
    <r>
      <rPr>
        <sz val="12"/>
        <rFont val="BIZ UDPゴシック"/>
        <family val="3"/>
        <charset val="128"/>
      </rPr>
      <t xml:space="preserve"> 推定K摂取量(mg/day)=24時間尿中K(mg/day)/0.77 (Tasevska N et al. </t>
    </r>
    <r>
      <rPr>
        <i/>
        <sz val="12"/>
        <rFont val="BIZ UDPゴシック"/>
        <family val="3"/>
        <charset val="128"/>
      </rPr>
      <t>J Nutr</t>
    </r>
    <r>
      <rPr>
        <sz val="12"/>
        <rFont val="BIZ UDPゴシック"/>
        <family val="3"/>
        <charset val="128"/>
      </rPr>
      <t xml:space="preserve"> 2006)
</t>
    </r>
    <rPh sb="2" eb="4">
      <t>スイテイ</t>
    </rPh>
    <rPh sb="5" eb="8">
      <t>セッシュリョウ</t>
    </rPh>
    <rPh sb="19" eb="21">
      <t>ジカン</t>
    </rPh>
    <rPh sb="21" eb="22">
      <t>ニョウ</t>
    </rPh>
    <rPh sb="22" eb="23">
      <t>チュウ</t>
    </rPh>
    <phoneticPr fontId="2"/>
  </si>
  <si>
    <t>行や列は適宜追加・削除してご使用ください。</t>
    <rPh sb="0" eb="1">
      <t>ギョウ</t>
    </rPh>
    <rPh sb="2" eb="3">
      <t>レツ</t>
    </rPh>
    <rPh sb="4" eb="6">
      <t>テキギ</t>
    </rPh>
    <rPh sb="6" eb="8">
      <t>ツイカ</t>
    </rPh>
    <rPh sb="9" eb="11">
      <t>サクジョ</t>
    </rPh>
    <rPh sb="14" eb="16">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</si>
</sst>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Red]\(0.0\)"/>
    <numFmt numFmtId="178" formatCode="0_);[Red]\(0\)"/>
  </numFmts>
  <fonts count="12">
    <font>
      <sz val="12"/>
      <name val="Osaka"/>
      <family val="3"/>
      <charset val="128"/>
    </font>
    <font>
      <sz val="12"/>
      <name val="細明朝体"/>
      <family val="3"/>
      <charset val="128"/>
    </font>
    <font>
      <sz val="6"/>
      <name val="Osaka"/>
      <family val="3"/>
      <charset val="128"/>
    </font>
    <font>
      <sz val="12"/>
      <name val="BIZ UDPゴシック"/>
      <family val="3"/>
      <charset val="128"/>
    </font>
    <font>
      <b/>
      <sz val="12"/>
      <name val="BIZ UDPゴシック"/>
      <family val="3"/>
      <charset val="128"/>
    </font>
    <font>
      <b/>
      <sz val="14"/>
      <name val="BIZ UDPゴシック"/>
      <family val="3"/>
      <charset val="128"/>
    </font>
    <font>
      <b/>
      <sz val="12"/>
      <name val="細明朝体"/>
      <family val="3"/>
      <charset val="128"/>
    </font>
    <font>
      <vertAlign val="superscript"/>
      <sz val="12"/>
      <name val="BIZ UDPゴシック"/>
      <family val="3"/>
      <charset val="128"/>
    </font>
    <font>
      <b/>
      <vertAlign val="superscript"/>
      <sz val="12"/>
      <name val="BIZ UDPゴシック"/>
      <family val="3"/>
      <charset val="128"/>
    </font>
    <font>
      <sz val="14"/>
      <name val="BIZ UDPゴシック"/>
      <family val="3"/>
      <charset val="128"/>
    </font>
    <font>
      <sz val="14"/>
      <name val="細明朝体"/>
      <family val="3"/>
      <charset val="128"/>
    </font>
    <font>
      <i/>
      <sz val="12"/>
      <name val="BIZ UDP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32">
    <border>
      <left/>
      <right/>
      <top/>
      <bottom/>
      <diagonal/>
    </border>
    <border>
      <left style="medium">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thin">
        <color indexed="64"/>
      </left>
      <right style="dotted">
        <color indexed="64"/>
      </right>
      <top/>
      <bottom style="dotted">
        <color indexed="64"/>
      </bottom>
      <diagonal/>
    </border>
    <border>
      <left style="thin">
        <color indexed="64"/>
      </left>
      <right style="dotted">
        <color indexed="64"/>
      </right>
      <top/>
      <bottom style="medium">
        <color indexed="64"/>
      </bottom>
      <diagonal/>
    </border>
    <border>
      <left/>
      <right style="dotted">
        <color indexed="64"/>
      </right>
      <top/>
      <bottom/>
      <diagonal/>
    </border>
    <border>
      <left/>
      <right style="medium">
        <color indexed="64"/>
      </right>
      <top/>
      <bottom style="dotted">
        <color indexed="64"/>
      </bottom>
      <diagonal/>
    </border>
    <border>
      <left/>
      <right style="medium">
        <color indexed="64"/>
      </right>
      <top/>
      <bottom style="medium">
        <color indexed="64"/>
      </bottom>
      <diagonal/>
    </border>
    <border>
      <left/>
      <right style="dotted">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dotted">
        <color indexed="64"/>
      </bottom>
      <diagonal/>
    </border>
    <border>
      <left style="thick">
        <color indexed="64"/>
      </left>
      <right style="dotted">
        <color indexed="64"/>
      </right>
      <top/>
      <bottom/>
      <diagonal/>
    </border>
    <border>
      <left style="thick">
        <color indexed="64"/>
      </left>
      <right style="dotted">
        <color indexed="64"/>
      </right>
      <top/>
      <bottom style="dotted">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otted">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dotted">
        <color indexed="64"/>
      </right>
      <top style="medium">
        <color indexed="64"/>
      </top>
      <bottom style="medium">
        <color indexed="64"/>
      </bottom>
      <diagonal/>
    </border>
    <border>
      <left/>
      <right style="medium">
        <color indexed="64"/>
      </right>
      <top style="medium">
        <color indexed="64"/>
      </top>
      <bottom style="dotted">
        <color indexed="64"/>
      </bottom>
      <diagonal/>
    </border>
    <border>
      <left style="thick">
        <color indexed="64"/>
      </left>
      <right style="dotted">
        <color indexed="64"/>
      </right>
      <top/>
      <bottom style="medium">
        <color indexed="64"/>
      </bottom>
      <diagonal/>
    </border>
  </borders>
  <cellStyleXfs count="1">
    <xf numFmtId="0" fontId="0" fillId="0" borderId="0"/>
  </cellStyleXfs>
  <cellXfs count="92">
    <xf numFmtId="0" fontId="0" fillId="0" borderId="0" xfId="0"/>
    <xf numFmtId="0" fontId="3" fillId="0" borderId="17" xfId="0" applyFont="1" applyBorder="1" applyAlignment="1" applyProtection="1">
      <alignment vertical="center"/>
      <protection locked="0"/>
    </xf>
    <xf numFmtId="0" fontId="4" fillId="3" borderId="27" xfId="0" applyFont="1" applyFill="1" applyBorder="1" applyAlignment="1" applyProtection="1">
      <alignment horizontal="center" vertical="center" wrapText="1"/>
      <protection locked="0"/>
    </xf>
    <xf numFmtId="176" fontId="3" fillId="0" borderId="11" xfId="0" applyNumberFormat="1" applyFont="1" applyBorder="1" applyAlignment="1" applyProtection="1">
      <alignment horizontal="center" vertical="center"/>
      <protection locked="0"/>
    </xf>
    <xf numFmtId="1" fontId="3" fillId="0" borderId="10" xfId="0" applyNumberFormat="1" applyFont="1" applyBorder="1" applyAlignment="1" applyProtection="1">
      <alignment horizontal="center" vertical="center"/>
      <protection locked="0"/>
    </xf>
    <xf numFmtId="1" fontId="3" fillId="0" borderId="13" xfId="0" applyNumberFormat="1" applyFont="1" applyBorder="1" applyAlignment="1" applyProtection="1">
      <alignment horizontal="center" vertical="center"/>
      <protection locked="0"/>
    </xf>
    <xf numFmtId="1" fontId="3" fillId="0" borderId="17" xfId="0" applyNumberFormat="1" applyFont="1" applyBorder="1" applyAlignment="1" applyProtection="1">
      <alignment horizontal="center" vertical="center"/>
      <protection locked="0"/>
    </xf>
    <xf numFmtId="176" fontId="4" fillId="3" borderId="17" xfId="0" applyNumberFormat="1" applyFont="1" applyFill="1" applyBorder="1" applyAlignment="1" applyProtection="1">
      <alignment horizontal="center" vertical="center" wrapText="1"/>
      <protection locked="0"/>
    </xf>
    <xf numFmtId="0" fontId="1" fillId="0" borderId="0" xfId="0" applyFont="1" applyProtection="1">
      <protection locked="0"/>
    </xf>
    <xf numFmtId="0" fontId="3" fillId="0" borderId="18"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177" fontId="3" fillId="0" borderId="2" xfId="0" applyNumberFormat="1" applyFont="1" applyBorder="1" applyAlignment="1" applyProtection="1">
      <alignment horizontal="center" vertical="center"/>
      <protection locked="0"/>
    </xf>
    <xf numFmtId="177" fontId="3" fillId="0" borderId="8" xfId="0" applyNumberFormat="1" applyFont="1" applyBorder="1" applyAlignment="1" applyProtection="1">
      <alignment horizontal="center" vertical="center"/>
      <protection locked="0"/>
    </xf>
    <xf numFmtId="177" fontId="3" fillId="0" borderId="23" xfId="0" applyNumberFormat="1" applyFont="1" applyBorder="1" applyAlignment="1" applyProtection="1">
      <alignment horizontal="center" vertical="center"/>
      <protection locked="0"/>
    </xf>
    <xf numFmtId="177" fontId="3" fillId="0" borderId="5"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177" fontId="3" fillId="0" borderId="4" xfId="0" applyNumberFormat="1" applyFont="1" applyBorder="1" applyAlignment="1" applyProtection="1">
      <alignment horizontal="center" vertical="center"/>
      <protection locked="0"/>
    </xf>
    <xf numFmtId="177" fontId="3" fillId="0" borderId="9" xfId="0" applyNumberFormat="1" applyFont="1" applyBorder="1" applyAlignment="1" applyProtection="1">
      <alignment horizontal="center" vertical="center"/>
      <protection locked="0"/>
    </xf>
    <xf numFmtId="177" fontId="3" fillId="0" borderId="16" xfId="0" applyNumberFormat="1"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Continuous"/>
      <protection locked="0"/>
    </xf>
    <xf numFmtId="0" fontId="4" fillId="0" borderId="0" xfId="0" applyFont="1" applyAlignment="1" applyProtection="1">
      <alignment horizontal="center"/>
      <protection locked="0"/>
    </xf>
    <xf numFmtId="176" fontId="1" fillId="0" borderId="0" xfId="0" applyNumberFormat="1" applyFont="1" applyAlignment="1" applyProtection="1">
      <alignment horizontal="center"/>
      <protection locked="0"/>
    </xf>
    <xf numFmtId="1" fontId="1" fillId="0" borderId="0" xfId="0" applyNumberFormat="1" applyFont="1" applyAlignment="1" applyProtection="1">
      <alignment horizontal="center"/>
      <protection locked="0"/>
    </xf>
    <xf numFmtId="176" fontId="6" fillId="0" borderId="0" xfId="0" applyNumberFormat="1" applyFont="1" applyAlignment="1" applyProtection="1">
      <alignment horizontal="center"/>
      <protection locked="0"/>
    </xf>
    <xf numFmtId="0" fontId="5" fillId="2" borderId="0" xfId="0" applyFont="1" applyFill="1" applyAlignment="1" applyProtection="1">
      <alignment horizontal="left"/>
      <protection locked="0"/>
    </xf>
    <xf numFmtId="0" fontId="5" fillId="3" borderId="0" xfId="0" applyFont="1" applyFill="1" applyAlignment="1" applyProtection="1">
      <alignment horizontal="left"/>
      <protection locked="0"/>
    </xf>
    <xf numFmtId="0" fontId="4" fillId="0" borderId="0" xfId="0" applyFont="1" applyProtection="1">
      <protection locked="0"/>
    </xf>
    <xf numFmtId="176" fontId="1" fillId="0" borderId="0" xfId="0" applyNumberFormat="1" applyFont="1" applyProtection="1">
      <protection locked="0"/>
    </xf>
    <xf numFmtId="1" fontId="1" fillId="0" borderId="0" xfId="0" applyNumberFormat="1" applyFont="1" applyProtection="1">
      <protection locked="0"/>
    </xf>
    <xf numFmtId="176" fontId="6" fillId="0" borderId="0" xfId="0" applyNumberFormat="1" applyFont="1" applyProtection="1">
      <protection locked="0"/>
    </xf>
    <xf numFmtId="177" fontId="3" fillId="0" borderId="23" xfId="0" applyNumberFormat="1" applyFont="1" applyBorder="1" applyAlignment="1" applyProtection="1">
      <alignment horizontal="center" vertical="center"/>
    </xf>
    <xf numFmtId="177" fontId="4" fillId="0" borderId="25" xfId="0" applyNumberFormat="1" applyFont="1" applyBorder="1" applyAlignment="1" applyProtection="1">
      <alignment horizontal="center" vertical="center"/>
    </xf>
    <xf numFmtId="177" fontId="3" fillId="0" borderId="5" xfId="0" applyNumberFormat="1" applyFont="1" applyBorder="1" applyAlignment="1" applyProtection="1">
      <alignment horizontal="center" vertical="center"/>
    </xf>
    <xf numFmtId="177" fontId="3" fillId="0" borderId="14" xfId="0" applyNumberFormat="1" applyFont="1" applyBorder="1" applyAlignment="1" applyProtection="1">
      <alignment horizontal="center" vertical="center"/>
    </xf>
    <xf numFmtId="177" fontId="3" fillId="0" borderId="21" xfId="0" applyNumberFormat="1" applyFont="1" applyBorder="1" applyAlignment="1" applyProtection="1">
      <alignment horizontal="center" vertical="center"/>
    </xf>
    <xf numFmtId="177" fontId="4" fillId="0" borderId="28" xfId="0" applyNumberFormat="1" applyFont="1" applyBorder="1" applyAlignment="1" applyProtection="1">
      <alignment horizontal="center" vertical="center"/>
    </xf>
    <xf numFmtId="177" fontId="4" fillId="0" borderId="18" xfId="0" applyNumberFormat="1" applyFont="1" applyBorder="1" applyAlignment="1" applyProtection="1">
      <alignment horizontal="center" vertical="center"/>
    </xf>
    <xf numFmtId="177" fontId="3" fillId="0" borderId="9" xfId="0" applyNumberFormat="1" applyFont="1" applyBorder="1" applyAlignment="1" applyProtection="1">
      <alignment horizontal="center" vertical="center"/>
    </xf>
    <xf numFmtId="177" fontId="3" fillId="0" borderId="16" xfId="0" applyNumberFormat="1" applyFont="1" applyBorder="1" applyAlignment="1" applyProtection="1">
      <alignment horizontal="center" vertical="center"/>
    </xf>
    <xf numFmtId="177" fontId="4" fillId="0" borderId="22" xfId="0" applyNumberFormat="1" applyFont="1" applyBorder="1" applyAlignment="1" applyProtection="1">
      <alignment horizontal="center" vertical="center"/>
    </xf>
    <xf numFmtId="177" fontId="3" fillId="0" borderId="6" xfId="0" applyNumberFormat="1" applyFont="1" applyBorder="1" applyAlignment="1" applyProtection="1">
      <alignment horizontal="center" vertical="center"/>
    </xf>
    <xf numFmtId="177" fontId="3" fillId="0" borderId="15" xfId="0" applyNumberFormat="1" applyFont="1" applyBorder="1" applyAlignment="1" applyProtection="1">
      <alignment horizontal="center" vertical="center"/>
    </xf>
    <xf numFmtId="177" fontId="4" fillId="0" borderId="15" xfId="0" applyNumberFormat="1" applyFont="1" applyBorder="1" applyAlignment="1" applyProtection="1">
      <alignment horizontal="center" vertical="center"/>
    </xf>
    <xf numFmtId="177" fontId="4" fillId="0" borderId="24" xfId="0" applyNumberFormat="1" applyFont="1" applyBorder="1" applyAlignment="1" applyProtection="1">
      <alignment horizontal="center" vertical="center"/>
    </xf>
    <xf numFmtId="1" fontId="3" fillId="4" borderId="12" xfId="0" applyNumberFormat="1" applyFont="1" applyFill="1" applyBorder="1" applyAlignment="1" applyProtection="1">
      <alignment horizontal="center" vertical="center"/>
      <protection locked="0"/>
    </xf>
    <xf numFmtId="0" fontId="9" fillId="0" borderId="0" xfId="0" applyFont="1" applyAlignment="1" applyProtection="1">
      <alignment horizontal="center"/>
      <protection locked="0"/>
    </xf>
    <xf numFmtId="0" fontId="9" fillId="0" borderId="0" xfId="0" applyFont="1" applyAlignment="1" applyProtection="1">
      <alignment horizontal="centerContinuous"/>
      <protection locked="0"/>
    </xf>
    <xf numFmtId="0" fontId="5" fillId="0" borderId="0" xfId="0" applyFont="1" applyAlignment="1" applyProtection="1">
      <alignment horizontal="center"/>
      <protection locked="0"/>
    </xf>
    <xf numFmtId="176" fontId="9" fillId="0" borderId="0" xfId="0" applyNumberFormat="1" applyFont="1" applyAlignment="1" applyProtection="1">
      <alignment horizontal="center"/>
      <protection locked="0"/>
    </xf>
    <xf numFmtId="1" fontId="9" fillId="0" borderId="0" xfId="0" applyNumberFormat="1" applyFont="1" applyAlignment="1" applyProtection="1">
      <alignment horizontal="center"/>
      <protection locked="0"/>
    </xf>
    <xf numFmtId="0" fontId="9" fillId="2" borderId="0" xfId="0" applyFont="1" applyFill="1" applyAlignment="1" applyProtection="1">
      <alignment horizontal="center"/>
      <protection locked="0"/>
    </xf>
    <xf numFmtId="0" fontId="5" fillId="2" borderId="0" xfId="0" applyFont="1" applyFill="1" applyAlignment="1" applyProtection="1">
      <alignment horizontal="center"/>
      <protection locked="0"/>
    </xf>
    <xf numFmtId="176" fontId="9" fillId="2" borderId="0" xfId="0" applyNumberFormat="1" applyFont="1" applyFill="1" applyAlignment="1" applyProtection="1">
      <alignment horizontal="center"/>
      <protection locked="0"/>
    </xf>
    <xf numFmtId="1" fontId="9" fillId="2" borderId="0" xfId="0" applyNumberFormat="1" applyFont="1" applyFill="1" applyAlignment="1" applyProtection="1">
      <alignment horizontal="center"/>
      <protection locked="0"/>
    </xf>
    <xf numFmtId="0" fontId="9" fillId="3" borderId="0" xfId="0" applyFont="1" applyFill="1" applyAlignment="1" applyProtection="1">
      <alignment horizontal="center"/>
      <protection locked="0"/>
    </xf>
    <xf numFmtId="0" fontId="5" fillId="3" borderId="0" xfId="0" applyFont="1" applyFill="1" applyAlignment="1" applyProtection="1">
      <alignment horizontal="center"/>
      <protection locked="0"/>
    </xf>
    <xf numFmtId="0" fontId="9" fillId="3" borderId="0" xfId="0" applyFont="1" applyFill="1" applyAlignment="1" applyProtection="1">
      <alignment horizontal="left"/>
      <protection locked="0"/>
    </xf>
    <xf numFmtId="1" fontId="9" fillId="3" borderId="0" xfId="0" applyNumberFormat="1" applyFont="1" applyFill="1" applyAlignment="1" applyProtection="1">
      <alignment horizontal="center"/>
      <protection locked="0"/>
    </xf>
    <xf numFmtId="0" fontId="9"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1" fontId="10" fillId="0" borderId="0" xfId="0" applyNumberFormat="1" applyFont="1" applyAlignment="1" applyProtection="1">
      <alignment horizontal="center"/>
      <protection locked="0"/>
    </xf>
    <xf numFmtId="0" fontId="10" fillId="0" borderId="0" xfId="0" applyFont="1" applyAlignment="1" applyProtection="1">
      <alignment horizontal="center"/>
      <protection locked="0"/>
    </xf>
    <xf numFmtId="176" fontId="10" fillId="0" borderId="0" xfId="0" applyNumberFormat="1" applyFont="1" applyAlignment="1" applyProtection="1">
      <alignment horizontal="center"/>
      <protection locked="0"/>
    </xf>
    <xf numFmtId="0" fontId="3"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1" fontId="3" fillId="0" borderId="0" xfId="0" applyNumberFormat="1"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1" fillId="0" borderId="0" xfId="0" applyFont="1" applyBorder="1" applyProtection="1">
      <protection locked="0"/>
    </xf>
    <xf numFmtId="0" fontId="4" fillId="0" borderId="0" xfId="0" applyFont="1" applyBorder="1" applyProtection="1">
      <protection locked="0"/>
    </xf>
    <xf numFmtId="176" fontId="1" fillId="0" borderId="0" xfId="0" applyNumberFormat="1" applyFont="1" applyBorder="1" applyProtection="1">
      <protection locked="0"/>
    </xf>
    <xf numFmtId="1" fontId="1" fillId="0" borderId="0" xfId="0" applyNumberFormat="1" applyFont="1" applyBorder="1" applyProtection="1">
      <protection locked="0"/>
    </xf>
    <xf numFmtId="176" fontId="6" fillId="0" borderId="0" xfId="0" applyNumberFormat="1" applyFont="1" applyBorder="1" applyProtection="1">
      <protection locked="0"/>
    </xf>
    <xf numFmtId="0" fontId="4" fillId="2" borderId="2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176" fontId="4" fillId="3" borderId="12" xfId="0" applyNumberFormat="1" applyFont="1" applyFill="1" applyBorder="1" applyAlignment="1" applyProtection="1">
      <alignment horizontal="center" vertical="center" wrapText="1"/>
      <protection locked="0"/>
    </xf>
    <xf numFmtId="178" fontId="4" fillId="0" borderId="30" xfId="0" applyNumberFormat="1" applyFont="1" applyBorder="1" applyAlignment="1" applyProtection="1">
      <alignment horizontal="center" vertical="center"/>
    </xf>
    <xf numFmtId="178" fontId="4" fillId="0" borderId="8" xfId="0" applyNumberFormat="1" applyFont="1" applyBorder="1" applyAlignment="1" applyProtection="1">
      <alignment horizontal="center" vertical="center"/>
    </xf>
    <xf numFmtId="178" fontId="4" fillId="0" borderId="9" xfId="0" applyNumberFormat="1" applyFont="1" applyBorder="1" applyAlignment="1" applyProtection="1">
      <alignment horizontal="center" vertical="center"/>
    </xf>
    <xf numFmtId="0" fontId="3" fillId="0" borderId="31" xfId="0" applyFont="1" applyBorder="1" applyAlignment="1" applyProtection="1">
      <alignment horizontal="center" vertical="center"/>
      <protection locked="0"/>
    </xf>
    <xf numFmtId="177" fontId="3" fillId="0" borderId="6"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81643</xdr:colOff>
      <xdr:row>0</xdr:row>
      <xdr:rowOff>35218</xdr:rowOff>
    </xdr:from>
    <xdr:to>
      <xdr:col>13</xdr:col>
      <xdr:colOff>229314</xdr:colOff>
      <xdr:row>1</xdr:row>
      <xdr:rowOff>789334</xdr:rowOff>
    </xdr:to>
    <xdr:grpSp>
      <xdr:nvGrpSpPr>
        <xdr:cNvPr id="5" name="グループ化 4">
          <a:extLst>
            <a:ext uri="{FF2B5EF4-FFF2-40B4-BE49-F238E27FC236}">
              <a16:creationId xmlns:a16="http://schemas.microsoft.com/office/drawing/2014/main" id="{4ED2012E-2BA8-4E18-85B0-4D4B7358591A}"/>
            </a:ext>
          </a:extLst>
        </xdr:cNvPr>
        <xdr:cNvGrpSpPr/>
      </xdr:nvGrpSpPr>
      <xdr:grpSpPr>
        <a:xfrm>
          <a:off x="81643" y="35218"/>
          <a:ext cx="14870600" cy="2318937"/>
          <a:chOff x="81643" y="35218"/>
          <a:chExt cx="14870600" cy="2318937"/>
        </a:xfrm>
      </xdr:grpSpPr>
      <xdr:pic>
        <xdr:nvPicPr>
          <xdr:cNvPr id="2" name="図 1">
            <a:extLst>
              <a:ext uri="{FF2B5EF4-FFF2-40B4-BE49-F238E27FC236}">
                <a16:creationId xmlns:a16="http://schemas.microsoft.com/office/drawing/2014/main" id="{C81A4129-0DC2-422B-AB98-91341833455F}"/>
              </a:ext>
            </a:extLst>
          </xdr:cNvPr>
          <xdr:cNvPicPr>
            <a:picLocks noChangeAspect="1"/>
          </xdr:cNvPicPr>
        </xdr:nvPicPr>
        <xdr:blipFill>
          <a:blip xmlns:r="http://schemas.openxmlformats.org/officeDocument/2006/relationships" r:embed="rId1"/>
          <a:stretch>
            <a:fillRect/>
          </a:stretch>
        </xdr:blipFill>
        <xdr:spPr>
          <a:xfrm>
            <a:off x="81643" y="35218"/>
            <a:ext cx="6847959" cy="1379925"/>
          </a:xfrm>
          <a:prstGeom prst="rect">
            <a:avLst/>
          </a:prstGeom>
        </xdr:spPr>
      </xdr:pic>
      <xdr:pic>
        <xdr:nvPicPr>
          <xdr:cNvPr id="3" name="図 2">
            <a:extLst>
              <a:ext uri="{FF2B5EF4-FFF2-40B4-BE49-F238E27FC236}">
                <a16:creationId xmlns:a16="http://schemas.microsoft.com/office/drawing/2014/main" id="{CDEC776C-4C4D-4BAD-B625-E2949DA93E2E}"/>
              </a:ext>
            </a:extLst>
          </xdr:cNvPr>
          <xdr:cNvPicPr>
            <a:picLocks noChangeAspect="1"/>
          </xdr:cNvPicPr>
        </xdr:nvPicPr>
        <xdr:blipFill>
          <a:blip xmlns:r="http://schemas.openxmlformats.org/officeDocument/2006/relationships" r:embed="rId2"/>
          <a:stretch>
            <a:fillRect/>
          </a:stretch>
        </xdr:blipFill>
        <xdr:spPr>
          <a:xfrm>
            <a:off x="81643" y="1496785"/>
            <a:ext cx="14870600" cy="857370"/>
          </a:xfrm>
          <a:prstGeom prst="rect">
            <a:avLst/>
          </a:prstGeom>
        </xdr:spPr>
      </xdr:pic>
      <xdr:pic>
        <xdr:nvPicPr>
          <xdr:cNvPr id="4" name="図 3">
            <a:extLst>
              <a:ext uri="{FF2B5EF4-FFF2-40B4-BE49-F238E27FC236}">
                <a16:creationId xmlns:a16="http://schemas.microsoft.com/office/drawing/2014/main" id="{E68A9DAA-03E9-491F-A94A-EA26CB122870}"/>
              </a:ext>
            </a:extLst>
          </xdr:cNvPr>
          <xdr:cNvPicPr>
            <a:picLocks noChangeAspect="1"/>
          </xdr:cNvPicPr>
        </xdr:nvPicPr>
        <xdr:blipFill>
          <a:blip xmlns:r="http://schemas.openxmlformats.org/officeDocument/2006/relationships" r:embed="rId3"/>
          <a:stretch>
            <a:fillRect/>
          </a:stretch>
        </xdr:blipFill>
        <xdr:spPr>
          <a:xfrm>
            <a:off x="6966858" y="40822"/>
            <a:ext cx="4711958" cy="1374321"/>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022D2-BC0D-498B-A9AE-8E65C4E05754}">
  <sheetPr>
    <pageSetUpPr fitToPage="1"/>
  </sheetPr>
  <dimension ref="A1:Q48"/>
  <sheetViews>
    <sheetView tabSelected="1" zoomScale="70" zoomScaleNormal="70" workbookViewId="0">
      <selection activeCell="J49" sqref="J49"/>
    </sheetView>
  </sheetViews>
  <sheetFormatPr defaultColWidth="10.625" defaultRowHeight="14.25"/>
  <cols>
    <col min="1" max="1" width="8.375" style="8" customWidth="1"/>
    <col min="2" max="3" width="11.375" style="8" customWidth="1"/>
    <col min="4" max="6" width="12.625" style="8" customWidth="1"/>
    <col min="7" max="8" width="13.625" style="8" customWidth="1"/>
    <col min="9" max="9" width="14.875" style="8" customWidth="1"/>
    <col min="10" max="10" width="20.875" style="34" customWidth="1"/>
    <col min="11" max="11" width="20.375" style="35" customWidth="1"/>
    <col min="12" max="15" width="20.375" style="36" customWidth="1"/>
    <col min="16" max="17" width="20.375" style="37" customWidth="1"/>
    <col min="18" max="16384" width="10.625" style="8"/>
  </cols>
  <sheetData>
    <row r="1" spans="1:17" ht="123" customHeight="1">
      <c r="A1" s="76"/>
      <c r="B1" s="76"/>
      <c r="C1" s="76"/>
      <c r="D1" s="76"/>
      <c r="E1" s="76"/>
      <c r="F1" s="76"/>
      <c r="G1" s="76"/>
      <c r="H1" s="76"/>
      <c r="I1" s="76"/>
      <c r="J1" s="77"/>
      <c r="K1" s="78"/>
      <c r="L1" s="79"/>
      <c r="M1" s="79"/>
      <c r="N1" s="79"/>
      <c r="O1" s="79"/>
      <c r="P1" s="80"/>
      <c r="Q1" s="80"/>
    </row>
    <row r="2" spans="1:17" ht="68.25" customHeight="1" thickBot="1">
      <c r="A2" s="76"/>
      <c r="B2" s="76"/>
      <c r="C2" s="76"/>
      <c r="D2" s="76"/>
      <c r="E2" s="76"/>
      <c r="F2" s="76"/>
      <c r="G2" s="76"/>
      <c r="H2" s="76"/>
      <c r="I2" s="76"/>
      <c r="J2" s="77"/>
      <c r="K2" s="78"/>
      <c r="L2" s="79"/>
      <c r="M2" s="79"/>
      <c r="N2" s="79"/>
      <c r="O2" s="79"/>
      <c r="P2" s="80"/>
      <c r="Q2" s="80"/>
    </row>
    <row r="3" spans="1:17" ht="32.25" thickBot="1">
      <c r="A3" s="1"/>
      <c r="B3" s="81" t="s">
        <v>0</v>
      </c>
      <c r="C3" s="82" t="s">
        <v>10</v>
      </c>
      <c r="D3" s="82" t="s">
        <v>1</v>
      </c>
      <c r="E3" s="82" t="s">
        <v>2</v>
      </c>
      <c r="F3" s="83" t="s">
        <v>3</v>
      </c>
      <c r="G3" s="84" t="s">
        <v>11</v>
      </c>
      <c r="H3" s="84" t="s">
        <v>12</v>
      </c>
      <c r="I3" s="85" t="s">
        <v>13</v>
      </c>
      <c r="J3" s="2" t="s">
        <v>9</v>
      </c>
      <c r="K3" s="3" t="s">
        <v>19</v>
      </c>
      <c r="L3" s="4" t="s">
        <v>20</v>
      </c>
      <c r="M3" s="5" t="s">
        <v>21</v>
      </c>
      <c r="N3" s="6" t="s">
        <v>22</v>
      </c>
      <c r="O3" s="52" t="s">
        <v>23</v>
      </c>
      <c r="P3" s="7" t="s">
        <v>24</v>
      </c>
      <c r="Q3" s="86" t="s">
        <v>25</v>
      </c>
    </row>
    <row r="4" spans="1:17">
      <c r="A4" s="9" t="s">
        <v>4</v>
      </c>
      <c r="B4" s="10">
        <v>1001</v>
      </c>
      <c r="C4" s="11" t="s">
        <v>14</v>
      </c>
      <c r="D4" s="12">
        <v>29</v>
      </c>
      <c r="E4" s="13">
        <v>181</v>
      </c>
      <c r="F4" s="14">
        <v>77</v>
      </c>
      <c r="G4" s="13">
        <v>84.7</v>
      </c>
      <c r="H4" s="13">
        <v>15.1</v>
      </c>
      <c r="I4" s="15">
        <v>35</v>
      </c>
      <c r="J4" s="39">
        <f>G4/H4</f>
        <v>5.6092715231788084</v>
      </c>
      <c r="K4" s="40">
        <f>21.98*(G4/I4/10*M4)^0.392</f>
        <v>236.12166988190796</v>
      </c>
      <c r="L4" s="40">
        <f>7.59*(H4/I4/10*M4)^0.431</f>
        <v>49.108423040211441</v>
      </c>
      <c r="M4" s="38">
        <f>14.89*F4+16.14*E4-2.04*D4-2244.45</f>
        <v>1764.2600000000002</v>
      </c>
      <c r="N4" s="41">
        <f>K4*22.9898</f>
        <v>5428.3899662510876</v>
      </c>
      <c r="O4" s="42">
        <f>L4*39.0983</f>
        <v>1920.0558565530991</v>
      </c>
      <c r="P4" s="43">
        <f>K4*58.443/1000</f>
        <v>13.799658752908346</v>
      </c>
      <c r="Q4" s="87">
        <f>O4/0.77</f>
        <v>2493.5790344845441</v>
      </c>
    </row>
    <row r="5" spans="1:17">
      <c r="A5" s="9" t="s">
        <v>5</v>
      </c>
      <c r="B5" s="17">
        <v>1002</v>
      </c>
      <c r="C5" s="12" t="s">
        <v>15</v>
      </c>
      <c r="D5" s="12">
        <v>69</v>
      </c>
      <c r="E5" s="13">
        <v>153</v>
      </c>
      <c r="F5" s="14">
        <v>49</v>
      </c>
      <c r="G5" s="13">
        <v>100</v>
      </c>
      <c r="H5" s="13">
        <v>50</v>
      </c>
      <c r="I5" s="15">
        <v>75</v>
      </c>
      <c r="J5" s="39">
        <f>G5/H5</f>
        <v>2</v>
      </c>
      <c r="K5" s="40">
        <f t="shared" ref="K5:K34" si="0">21.98*(G5/I5/10*M5)^0.392</f>
        <v>138.01642996167359</v>
      </c>
      <c r="L5" s="40">
        <f t="shared" ref="L5:L34" si="1">7.59*(H5/I5/10*M5)^0.431</f>
        <v>42.440859039674798</v>
      </c>
      <c r="M5" s="38">
        <f t="shared" ref="M5:M34" si="2">14.89*F5+16.14*E5-2.04*D5-2244.45</f>
        <v>813.82000000000062</v>
      </c>
      <c r="N5" s="41">
        <f t="shared" ref="N5:N34" si="3">K5*22.9898</f>
        <v>3172.9701215328832</v>
      </c>
      <c r="O5" s="42">
        <f t="shared" ref="O5:O34" si="4">L5*39.0983</f>
        <v>1659.3654389909173</v>
      </c>
      <c r="P5" s="44">
        <f t="shared" ref="P5:P9" si="5">K5*58.443/1000</f>
        <v>8.0660942162500895</v>
      </c>
      <c r="Q5" s="88">
        <f t="shared" ref="Q5:Q34" si="6">O5/0.77</f>
        <v>2155.020050637555</v>
      </c>
    </row>
    <row r="6" spans="1:17">
      <c r="A6" s="9" t="s">
        <v>6</v>
      </c>
      <c r="B6" s="10">
        <v>1003</v>
      </c>
      <c r="C6" s="11" t="s">
        <v>16</v>
      </c>
      <c r="D6" s="12">
        <v>81</v>
      </c>
      <c r="E6" s="13">
        <v>162</v>
      </c>
      <c r="F6" s="14">
        <v>53</v>
      </c>
      <c r="G6" s="13">
        <v>250</v>
      </c>
      <c r="H6" s="13">
        <v>40</v>
      </c>
      <c r="I6" s="15">
        <v>170</v>
      </c>
      <c r="J6" s="39">
        <f t="shared" ref="J6:J34" si="7">G6/H6</f>
        <v>6.25</v>
      </c>
      <c r="K6" s="40">
        <f t="shared" si="0"/>
        <v>155.12688012615314</v>
      </c>
      <c r="L6" s="40">
        <f t="shared" si="1"/>
        <v>29.533152367860566</v>
      </c>
      <c r="M6" s="38">
        <f t="shared" si="2"/>
        <v>994.16000000000076</v>
      </c>
      <c r="N6" s="41">
        <f t="shared" si="3"/>
        <v>3566.3359487242351</v>
      </c>
      <c r="O6" s="42">
        <f t="shared" si="4"/>
        <v>1154.6960512243229</v>
      </c>
      <c r="P6" s="44">
        <f t="shared" si="5"/>
        <v>9.0660802552127677</v>
      </c>
      <c r="Q6" s="88">
        <f t="shared" si="6"/>
        <v>1499.6052613302895</v>
      </c>
    </row>
    <row r="7" spans="1:17">
      <c r="A7" s="9" t="s">
        <v>7</v>
      </c>
      <c r="B7" s="17">
        <v>1004</v>
      </c>
      <c r="C7" s="12" t="s">
        <v>17</v>
      </c>
      <c r="D7" s="12">
        <v>42</v>
      </c>
      <c r="E7" s="13">
        <v>177</v>
      </c>
      <c r="F7" s="14">
        <v>75</v>
      </c>
      <c r="G7" s="13">
        <v>270</v>
      </c>
      <c r="H7" s="13">
        <v>21</v>
      </c>
      <c r="I7" s="15">
        <v>41</v>
      </c>
      <c r="J7" s="39">
        <f t="shared" si="7"/>
        <v>12.857142857142858</v>
      </c>
      <c r="K7" s="40">
        <f t="shared" si="0"/>
        <v>340.00270998954994</v>
      </c>
      <c r="L7" s="40">
        <f t="shared" si="1"/>
        <v>51.285406773012163</v>
      </c>
      <c r="M7" s="38">
        <f t="shared" si="2"/>
        <v>1643.4000000000005</v>
      </c>
      <c r="N7" s="41">
        <f>K7*22.9898</f>
        <v>7816.5943021177545</v>
      </c>
      <c r="O7" s="42">
        <f t="shared" si="4"/>
        <v>2005.1722196332616</v>
      </c>
      <c r="P7" s="44">
        <f t="shared" si="5"/>
        <v>19.870778379919265</v>
      </c>
      <c r="Q7" s="88">
        <f t="shared" si="6"/>
        <v>2604.1197657574826</v>
      </c>
    </row>
    <row r="8" spans="1:17" ht="15" thickBot="1">
      <c r="A8" s="18" t="s">
        <v>8</v>
      </c>
      <c r="B8" s="19">
        <v>1005</v>
      </c>
      <c r="C8" s="20" t="s">
        <v>18</v>
      </c>
      <c r="D8" s="20">
        <v>94</v>
      </c>
      <c r="E8" s="21">
        <v>145</v>
      </c>
      <c r="F8" s="22">
        <v>43</v>
      </c>
      <c r="G8" s="21">
        <v>190</v>
      </c>
      <c r="H8" s="21">
        <v>32</v>
      </c>
      <c r="I8" s="23">
        <v>190</v>
      </c>
      <c r="J8" s="47">
        <f>G8/H8</f>
        <v>5.9375</v>
      </c>
      <c r="K8" s="48">
        <f t="shared" si="0"/>
        <v>105.31617575583965</v>
      </c>
      <c r="L8" s="48">
        <f t="shared" si="1"/>
        <v>19.723571966645878</v>
      </c>
      <c r="M8" s="46">
        <f t="shared" si="2"/>
        <v>544.36000000000058</v>
      </c>
      <c r="N8" s="49">
        <f>K8*22.9898</f>
        <v>2421.1978173916023</v>
      </c>
      <c r="O8" s="45">
        <f t="shared" si="4"/>
        <v>771.15813382351052</v>
      </c>
      <c r="P8" s="50">
        <f t="shared" si="5"/>
        <v>6.1549932596985366</v>
      </c>
      <c r="Q8" s="89">
        <f t="shared" si="6"/>
        <v>1001.504069900663</v>
      </c>
    </row>
    <row r="9" spans="1:17">
      <c r="A9" s="9">
        <v>1</v>
      </c>
      <c r="B9" s="24">
        <v>10001</v>
      </c>
      <c r="C9" s="12"/>
      <c r="D9" s="12"/>
      <c r="E9" s="13"/>
      <c r="F9" s="13"/>
      <c r="G9" s="16"/>
      <c r="H9" s="13"/>
      <c r="I9" s="15"/>
      <c r="J9" s="51" t="e">
        <f t="shared" si="7"/>
        <v>#DIV/0!</v>
      </c>
      <c r="K9" s="40" t="e">
        <f t="shared" si="0"/>
        <v>#DIV/0!</v>
      </c>
      <c r="L9" s="40" t="e">
        <f t="shared" si="1"/>
        <v>#DIV/0!</v>
      </c>
      <c r="M9" s="38">
        <f t="shared" si="2"/>
        <v>-2244.4499999999998</v>
      </c>
      <c r="N9" s="41" t="e">
        <f>K9*22.9898</f>
        <v>#DIV/0!</v>
      </c>
      <c r="O9" s="42" t="e">
        <f t="shared" si="4"/>
        <v>#DIV/0!</v>
      </c>
      <c r="P9" s="43" t="e">
        <f t="shared" si="5"/>
        <v>#DIV/0!</v>
      </c>
      <c r="Q9" s="87" t="e">
        <f t="shared" si="6"/>
        <v>#DIV/0!</v>
      </c>
    </row>
    <row r="10" spans="1:17">
      <c r="A10" s="9">
        <v>2</v>
      </c>
      <c r="B10" s="25">
        <v>10002</v>
      </c>
      <c r="C10" s="76"/>
      <c r="D10" s="12"/>
      <c r="E10" s="13"/>
      <c r="F10" s="13"/>
      <c r="G10" s="16"/>
      <c r="H10" s="13"/>
      <c r="I10" s="15"/>
      <c r="J10" s="39" t="e">
        <f t="shared" si="7"/>
        <v>#DIV/0!</v>
      </c>
      <c r="K10" s="40" t="e">
        <f t="shared" si="0"/>
        <v>#DIV/0!</v>
      </c>
      <c r="L10" s="40" t="e">
        <f t="shared" si="1"/>
        <v>#DIV/0!</v>
      </c>
      <c r="M10" s="38">
        <f t="shared" si="2"/>
        <v>-2244.4499999999998</v>
      </c>
      <c r="N10" s="41" t="e">
        <f t="shared" si="3"/>
        <v>#DIV/0!</v>
      </c>
      <c r="O10" s="42" t="e">
        <f t="shared" si="4"/>
        <v>#DIV/0!</v>
      </c>
      <c r="P10" s="44" t="e">
        <f t="shared" ref="P10:P34" si="8">K10*58.443/1000</f>
        <v>#DIV/0!</v>
      </c>
      <c r="Q10" s="88" t="e">
        <f t="shared" si="6"/>
        <v>#DIV/0!</v>
      </c>
    </row>
    <row r="11" spans="1:17">
      <c r="A11" s="9">
        <v>3</v>
      </c>
      <c r="B11" s="24">
        <v>10003</v>
      </c>
      <c r="C11" s="76"/>
      <c r="D11" s="12"/>
      <c r="E11" s="13"/>
      <c r="F11" s="13"/>
      <c r="G11" s="16"/>
      <c r="H11" s="13"/>
      <c r="I11" s="15"/>
      <c r="J11" s="39" t="e">
        <f t="shared" si="7"/>
        <v>#DIV/0!</v>
      </c>
      <c r="K11" s="40" t="e">
        <f t="shared" si="0"/>
        <v>#DIV/0!</v>
      </c>
      <c r="L11" s="40" t="e">
        <f t="shared" si="1"/>
        <v>#DIV/0!</v>
      </c>
      <c r="M11" s="38">
        <f t="shared" si="2"/>
        <v>-2244.4499999999998</v>
      </c>
      <c r="N11" s="41" t="e">
        <f t="shared" si="3"/>
        <v>#DIV/0!</v>
      </c>
      <c r="O11" s="42" t="e">
        <f t="shared" si="4"/>
        <v>#DIV/0!</v>
      </c>
      <c r="P11" s="44" t="e">
        <f t="shared" si="8"/>
        <v>#DIV/0!</v>
      </c>
      <c r="Q11" s="88" t="e">
        <f t="shared" si="6"/>
        <v>#DIV/0!</v>
      </c>
    </row>
    <row r="12" spans="1:17">
      <c r="A12" s="9">
        <v>4</v>
      </c>
      <c r="B12" s="25">
        <v>10004</v>
      </c>
      <c r="C12" s="76"/>
      <c r="D12" s="12"/>
      <c r="E12" s="13"/>
      <c r="F12" s="13"/>
      <c r="G12" s="16"/>
      <c r="H12" s="13"/>
      <c r="I12" s="15"/>
      <c r="J12" s="39" t="e">
        <f t="shared" si="7"/>
        <v>#DIV/0!</v>
      </c>
      <c r="K12" s="40" t="e">
        <f t="shared" si="0"/>
        <v>#DIV/0!</v>
      </c>
      <c r="L12" s="40" t="e">
        <f t="shared" si="1"/>
        <v>#DIV/0!</v>
      </c>
      <c r="M12" s="38">
        <f t="shared" si="2"/>
        <v>-2244.4499999999998</v>
      </c>
      <c r="N12" s="41" t="e">
        <f t="shared" si="3"/>
        <v>#DIV/0!</v>
      </c>
      <c r="O12" s="42" t="e">
        <f t="shared" si="4"/>
        <v>#DIV/0!</v>
      </c>
      <c r="P12" s="44" t="e">
        <f t="shared" si="8"/>
        <v>#DIV/0!</v>
      </c>
      <c r="Q12" s="88" t="e">
        <f t="shared" si="6"/>
        <v>#DIV/0!</v>
      </c>
    </row>
    <row r="13" spans="1:17">
      <c r="A13" s="9">
        <v>5</v>
      </c>
      <c r="B13" s="24">
        <v>10005</v>
      </c>
      <c r="C13" s="76"/>
      <c r="D13" s="12"/>
      <c r="E13" s="13"/>
      <c r="F13" s="13"/>
      <c r="G13" s="16"/>
      <c r="H13" s="13"/>
      <c r="I13" s="15"/>
      <c r="J13" s="39" t="e">
        <f t="shared" si="7"/>
        <v>#DIV/0!</v>
      </c>
      <c r="K13" s="40" t="e">
        <f t="shared" si="0"/>
        <v>#DIV/0!</v>
      </c>
      <c r="L13" s="40" t="e">
        <f t="shared" si="1"/>
        <v>#DIV/0!</v>
      </c>
      <c r="M13" s="38">
        <f t="shared" si="2"/>
        <v>-2244.4499999999998</v>
      </c>
      <c r="N13" s="41" t="e">
        <f t="shared" si="3"/>
        <v>#DIV/0!</v>
      </c>
      <c r="O13" s="42" t="e">
        <f t="shared" si="4"/>
        <v>#DIV/0!</v>
      </c>
      <c r="P13" s="44" t="e">
        <f t="shared" si="8"/>
        <v>#DIV/0!</v>
      </c>
      <c r="Q13" s="88" t="e">
        <f t="shared" si="6"/>
        <v>#DIV/0!</v>
      </c>
    </row>
    <row r="14" spans="1:17">
      <c r="A14" s="9">
        <v>6</v>
      </c>
      <c r="B14" s="25">
        <v>10006</v>
      </c>
      <c r="C14" s="76"/>
      <c r="D14" s="12"/>
      <c r="E14" s="13"/>
      <c r="F14" s="13"/>
      <c r="G14" s="16"/>
      <c r="H14" s="13"/>
      <c r="I14" s="15"/>
      <c r="J14" s="39" t="e">
        <f t="shared" si="7"/>
        <v>#DIV/0!</v>
      </c>
      <c r="K14" s="40" t="e">
        <f t="shared" si="0"/>
        <v>#DIV/0!</v>
      </c>
      <c r="L14" s="40" t="e">
        <f t="shared" si="1"/>
        <v>#DIV/0!</v>
      </c>
      <c r="M14" s="38">
        <f t="shared" si="2"/>
        <v>-2244.4499999999998</v>
      </c>
      <c r="N14" s="41" t="e">
        <f t="shared" si="3"/>
        <v>#DIV/0!</v>
      </c>
      <c r="O14" s="42" t="e">
        <f t="shared" si="4"/>
        <v>#DIV/0!</v>
      </c>
      <c r="P14" s="44" t="e">
        <f t="shared" si="8"/>
        <v>#DIV/0!</v>
      </c>
      <c r="Q14" s="88" t="e">
        <f t="shared" si="6"/>
        <v>#DIV/0!</v>
      </c>
    </row>
    <row r="15" spans="1:17">
      <c r="A15" s="9">
        <v>7</v>
      </c>
      <c r="B15" s="24">
        <v>10007</v>
      </c>
      <c r="C15" s="12"/>
      <c r="D15" s="12"/>
      <c r="E15" s="13"/>
      <c r="F15" s="13"/>
      <c r="G15" s="16"/>
      <c r="H15" s="13"/>
      <c r="I15" s="15"/>
      <c r="J15" s="39" t="e">
        <f t="shared" si="7"/>
        <v>#DIV/0!</v>
      </c>
      <c r="K15" s="40" t="e">
        <f t="shared" si="0"/>
        <v>#DIV/0!</v>
      </c>
      <c r="L15" s="40" t="e">
        <f t="shared" si="1"/>
        <v>#DIV/0!</v>
      </c>
      <c r="M15" s="38">
        <f t="shared" si="2"/>
        <v>-2244.4499999999998</v>
      </c>
      <c r="N15" s="41" t="e">
        <f t="shared" si="3"/>
        <v>#DIV/0!</v>
      </c>
      <c r="O15" s="42" t="e">
        <f t="shared" si="4"/>
        <v>#DIV/0!</v>
      </c>
      <c r="P15" s="44" t="e">
        <f t="shared" si="8"/>
        <v>#DIV/0!</v>
      </c>
      <c r="Q15" s="88" t="e">
        <f t="shared" si="6"/>
        <v>#DIV/0!</v>
      </c>
    </row>
    <row r="16" spans="1:17">
      <c r="A16" s="9">
        <v>8</v>
      </c>
      <c r="B16" s="25">
        <v>10008</v>
      </c>
      <c r="C16" s="11"/>
      <c r="D16" s="12"/>
      <c r="E16" s="13"/>
      <c r="F16" s="13"/>
      <c r="G16" s="16"/>
      <c r="H16" s="13"/>
      <c r="I16" s="15"/>
      <c r="J16" s="39" t="e">
        <f t="shared" si="7"/>
        <v>#DIV/0!</v>
      </c>
      <c r="K16" s="40" t="e">
        <f t="shared" si="0"/>
        <v>#DIV/0!</v>
      </c>
      <c r="L16" s="40" t="e">
        <f t="shared" si="1"/>
        <v>#DIV/0!</v>
      </c>
      <c r="M16" s="38">
        <f t="shared" si="2"/>
        <v>-2244.4499999999998</v>
      </c>
      <c r="N16" s="41" t="e">
        <f t="shared" si="3"/>
        <v>#DIV/0!</v>
      </c>
      <c r="O16" s="42" t="e">
        <f t="shared" si="4"/>
        <v>#DIV/0!</v>
      </c>
      <c r="P16" s="44" t="e">
        <f t="shared" si="8"/>
        <v>#DIV/0!</v>
      </c>
      <c r="Q16" s="88" t="e">
        <f t="shared" si="6"/>
        <v>#DIV/0!</v>
      </c>
    </row>
    <row r="17" spans="1:17">
      <c r="A17" s="9">
        <v>9</v>
      </c>
      <c r="B17" s="24">
        <v>10009</v>
      </c>
      <c r="C17" s="12"/>
      <c r="D17" s="12"/>
      <c r="E17" s="13"/>
      <c r="F17" s="13"/>
      <c r="G17" s="16"/>
      <c r="H17" s="13"/>
      <c r="I17" s="15"/>
      <c r="J17" s="39" t="e">
        <f t="shared" si="7"/>
        <v>#DIV/0!</v>
      </c>
      <c r="K17" s="40" t="e">
        <f t="shared" si="0"/>
        <v>#DIV/0!</v>
      </c>
      <c r="L17" s="40" t="e">
        <f t="shared" si="1"/>
        <v>#DIV/0!</v>
      </c>
      <c r="M17" s="38">
        <f t="shared" si="2"/>
        <v>-2244.4499999999998</v>
      </c>
      <c r="N17" s="41" t="e">
        <f t="shared" si="3"/>
        <v>#DIV/0!</v>
      </c>
      <c r="O17" s="42" t="e">
        <f t="shared" si="4"/>
        <v>#DIV/0!</v>
      </c>
      <c r="P17" s="44" t="e">
        <f t="shared" si="8"/>
        <v>#DIV/0!</v>
      </c>
      <c r="Q17" s="88" t="e">
        <f t="shared" si="6"/>
        <v>#DIV/0!</v>
      </c>
    </row>
    <row r="18" spans="1:17">
      <c r="A18" s="9">
        <v>10</v>
      </c>
      <c r="B18" s="25">
        <v>10010</v>
      </c>
      <c r="C18" s="11"/>
      <c r="D18" s="12"/>
      <c r="E18" s="13"/>
      <c r="F18" s="13"/>
      <c r="G18" s="16"/>
      <c r="H18" s="13"/>
      <c r="I18" s="15"/>
      <c r="J18" s="39" t="e">
        <f t="shared" si="7"/>
        <v>#DIV/0!</v>
      </c>
      <c r="K18" s="40" t="e">
        <f t="shared" si="0"/>
        <v>#DIV/0!</v>
      </c>
      <c r="L18" s="40" t="e">
        <f t="shared" si="1"/>
        <v>#DIV/0!</v>
      </c>
      <c r="M18" s="38">
        <f t="shared" si="2"/>
        <v>-2244.4499999999998</v>
      </c>
      <c r="N18" s="41" t="e">
        <f t="shared" si="3"/>
        <v>#DIV/0!</v>
      </c>
      <c r="O18" s="42" t="e">
        <f t="shared" si="4"/>
        <v>#DIV/0!</v>
      </c>
      <c r="P18" s="44" t="e">
        <f t="shared" si="8"/>
        <v>#DIV/0!</v>
      </c>
      <c r="Q18" s="88" t="e">
        <f t="shared" si="6"/>
        <v>#DIV/0!</v>
      </c>
    </row>
    <row r="19" spans="1:17">
      <c r="A19" s="9">
        <v>11</v>
      </c>
      <c r="B19" s="24">
        <v>10011</v>
      </c>
      <c r="C19" s="12"/>
      <c r="D19" s="12"/>
      <c r="E19" s="13"/>
      <c r="F19" s="13"/>
      <c r="G19" s="16"/>
      <c r="H19" s="13"/>
      <c r="I19" s="15"/>
      <c r="J19" s="39" t="e">
        <f t="shared" si="7"/>
        <v>#DIV/0!</v>
      </c>
      <c r="K19" s="40" t="e">
        <f t="shared" si="0"/>
        <v>#DIV/0!</v>
      </c>
      <c r="L19" s="40" t="e">
        <f t="shared" si="1"/>
        <v>#DIV/0!</v>
      </c>
      <c r="M19" s="38">
        <f t="shared" si="2"/>
        <v>-2244.4499999999998</v>
      </c>
      <c r="N19" s="41" t="e">
        <f t="shared" si="3"/>
        <v>#DIV/0!</v>
      </c>
      <c r="O19" s="42" t="e">
        <f t="shared" si="4"/>
        <v>#DIV/0!</v>
      </c>
      <c r="P19" s="44" t="e">
        <f t="shared" si="8"/>
        <v>#DIV/0!</v>
      </c>
      <c r="Q19" s="88" t="e">
        <f t="shared" si="6"/>
        <v>#DIV/0!</v>
      </c>
    </row>
    <row r="20" spans="1:17">
      <c r="A20" s="9">
        <v>12</v>
      </c>
      <c r="B20" s="25">
        <v>10012</v>
      </c>
      <c r="C20" s="11"/>
      <c r="D20" s="12"/>
      <c r="E20" s="13"/>
      <c r="F20" s="13"/>
      <c r="G20" s="16"/>
      <c r="H20" s="13"/>
      <c r="I20" s="15"/>
      <c r="J20" s="39" t="e">
        <f t="shared" si="7"/>
        <v>#DIV/0!</v>
      </c>
      <c r="K20" s="40" t="e">
        <f t="shared" si="0"/>
        <v>#DIV/0!</v>
      </c>
      <c r="L20" s="40" t="e">
        <f t="shared" si="1"/>
        <v>#DIV/0!</v>
      </c>
      <c r="M20" s="38">
        <f t="shared" si="2"/>
        <v>-2244.4499999999998</v>
      </c>
      <c r="N20" s="41" t="e">
        <f t="shared" si="3"/>
        <v>#DIV/0!</v>
      </c>
      <c r="O20" s="42" t="e">
        <f t="shared" si="4"/>
        <v>#DIV/0!</v>
      </c>
      <c r="P20" s="44" t="e">
        <f t="shared" si="8"/>
        <v>#DIV/0!</v>
      </c>
      <c r="Q20" s="88" t="e">
        <f t="shared" si="6"/>
        <v>#DIV/0!</v>
      </c>
    </row>
    <row r="21" spans="1:17">
      <c r="A21" s="9">
        <v>13</v>
      </c>
      <c r="B21" s="24">
        <v>10013</v>
      </c>
      <c r="C21" s="12"/>
      <c r="D21" s="12"/>
      <c r="E21" s="13"/>
      <c r="F21" s="13"/>
      <c r="G21" s="16"/>
      <c r="H21" s="13"/>
      <c r="I21" s="15"/>
      <c r="J21" s="39" t="e">
        <f t="shared" si="7"/>
        <v>#DIV/0!</v>
      </c>
      <c r="K21" s="40" t="e">
        <f t="shared" si="0"/>
        <v>#DIV/0!</v>
      </c>
      <c r="L21" s="40" t="e">
        <f t="shared" si="1"/>
        <v>#DIV/0!</v>
      </c>
      <c r="M21" s="38">
        <f t="shared" si="2"/>
        <v>-2244.4499999999998</v>
      </c>
      <c r="N21" s="41" t="e">
        <f t="shared" si="3"/>
        <v>#DIV/0!</v>
      </c>
      <c r="O21" s="42" t="e">
        <f t="shared" si="4"/>
        <v>#DIV/0!</v>
      </c>
      <c r="P21" s="44" t="e">
        <f t="shared" si="8"/>
        <v>#DIV/0!</v>
      </c>
      <c r="Q21" s="88" t="e">
        <f t="shared" si="6"/>
        <v>#DIV/0!</v>
      </c>
    </row>
    <row r="22" spans="1:17">
      <c r="A22" s="9">
        <v>14</v>
      </c>
      <c r="B22" s="25">
        <v>10014</v>
      </c>
      <c r="C22" s="11"/>
      <c r="D22" s="12"/>
      <c r="E22" s="13"/>
      <c r="F22" s="13"/>
      <c r="G22" s="16"/>
      <c r="H22" s="13"/>
      <c r="I22" s="15"/>
      <c r="J22" s="39" t="e">
        <f t="shared" si="7"/>
        <v>#DIV/0!</v>
      </c>
      <c r="K22" s="40" t="e">
        <f t="shared" si="0"/>
        <v>#DIV/0!</v>
      </c>
      <c r="L22" s="40" t="e">
        <f t="shared" si="1"/>
        <v>#DIV/0!</v>
      </c>
      <c r="M22" s="38">
        <f t="shared" si="2"/>
        <v>-2244.4499999999998</v>
      </c>
      <c r="N22" s="41" t="e">
        <f t="shared" si="3"/>
        <v>#DIV/0!</v>
      </c>
      <c r="O22" s="42" t="e">
        <f t="shared" si="4"/>
        <v>#DIV/0!</v>
      </c>
      <c r="P22" s="44" t="e">
        <f t="shared" si="8"/>
        <v>#DIV/0!</v>
      </c>
      <c r="Q22" s="88" t="e">
        <f t="shared" si="6"/>
        <v>#DIV/0!</v>
      </c>
    </row>
    <row r="23" spans="1:17">
      <c r="A23" s="9">
        <v>15</v>
      </c>
      <c r="B23" s="24">
        <v>10015</v>
      </c>
      <c r="C23" s="12"/>
      <c r="D23" s="12"/>
      <c r="E23" s="13"/>
      <c r="F23" s="13"/>
      <c r="G23" s="16"/>
      <c r="H23" s="13"/>
      <c r="I23" s="15"/>
      <c r="J23" s="39" t="e">
        <f t="shared" si="7"/>
        <v>#DIV/0!</v>
      </c>
      <c r="K23" s="40" t="e">
        <f t="shared" si="0"/>
        <v>#DIV/0!</v>
      </c>
      <c r="L23" s="40" t="e">
        <f t="shared" si="1"/>
        <v>#DIV/0!</v>
      </c>
      <c r="M23" s="38">
        <f t="shared" si="2"/>
        <v>-2244.4499999999998</v>
      </c>
      <c r="N23" s="41" t="e">
        <f t="shared" si="3"/>
        <v>#DIV/0!</v>
      </c>
      <c r="O23" s="42" t="e">
        <f t="shared" si="4"/>
        <v>#DIV/0!</v>
      </c>
      <c r="P23" s="44" t="e">
        <f t="shared" si="8"/>
        <v>#DIV/0!</v>
      </c>
      <c r="Q23" s="88" t="e">
        <f t="shared" si="6"/>
        <v>#DIV/0!</v>
      </c>
    </row>
    <row r="24" spans="1:17">
      <c r="A24" s="9">
        <v>16</v>
      </c>
      <c r="B24" s="25">
        <v>10016</v>
      </c>
      <c r="C24" s="11"/>
      <c r="D24" s="12"/>
      <c r="E24" s="13"/>
      <c r="F24" s="13"/>
      <c r="G24" s="16"/>
      <c r="H24" s="13"/>
      <c r="I24" s="15"/>
      <c r="J24" s="39" t="e">
        <f t="shared" si="7"/>
        <v>#DIV/0!</v>
      </c>
      <c r="K24" s="40" t="e">
        <f t="shared" si="0"/>
        <v>#DIV/0!</v>
      </c>
      <c r="L24" s="40" t="e">
        <f t="shared" si="1"/>
        <v>#DIV/0!</v>
      </c>
      <c r="M24" s="38">
        <f t="shared" si="2"/>
        <v>-2244.4499999999998</v>
      </c>
      <c r="N24" s="41" t="e">
        <f t="shared" si="3"/>
        <v>#DIV/0!</v>
      </c>
      <c r="O24" s="42" t="e">
        <f t="shared" si="4"/>
        <v>#DIV/0!</v>
      </c>
      <c r="P24" s="44" t="e">
        <f t="shared" si="8"/>
        <v>#DIV/0!</v>
      </c>
      <c r="Q24" s="88" t="e">
        <f t="shared" si="6"/>
        <v>#DIV/0!</v>
      </c>
    </row>
    <row r="25" spans="1:17">
      <c r="A25" s="9">
        <v>17</v>
      </c>
      <c r="B25" s="24">
        <v>10017</v>
      </c>
      <c r="C25" s="12"/>
      <c r="D25" s="12"/>
      <c r="E25" s="13"/>
      <c r="F25" s="13"/>
      <c r="G25" s="16"/>
      <c r="H25" s="13"/>
      <c r="I25" s="15"/>
      <c r="J25" s="39" t="e">
        <f t="shared" si="7"/>
        <v>#DIV/0!</v>
      </c>
      <c r="K25" s="40" t="e">
        <f t="shared" si="0"/>
        <v>#DIV/0!</v>
      </c>
      <c r="L25" s="40" t="e">
        <f t="shared" si="1"/>
        <v>#DIV/0!</v>
      </c>
      <c r="M25" s="38">
        <f t="shared" si="2"/>
        <v>-2244.4499999999998</v>
      </c>
      <c r="N25" s="41" t="e">
        <f t="shared" si="3"/>
        <v>#DIV/0!</v>
      </c>
      <c r="O25" s="42" t="e">
        <f t="shared" si="4"/>
        <v>#DIV/0!</v>
      </c>
      <c r="P25" s="44" t="e">
        <f t="shared" si="8"/>
        <v>#DIV/0!</v>
      </c>
      <c r="Q25" s="88" t="e">
        <f t="shared" si="6"/>
        <v>#DIV/0!</v>
      </c>
    </row>
    <row r="26" spans="1:17">
      <c r="A26" s="9">
        <v>18</v>
      </c>
      <c r="B26" s="25">
        <v>10018</v>
      </c>
      <c r="C26" s="11"/>
      <c r="D26" s="12"/>
      <c r="E26" s="13"/>
      <c r="F26" s="13"/>
      <c r="G26" s="16"/>
      <c r="H26" s="13"/>
      <c r="I26" s="15"/>
      <c r="J26" s="39" t="e">
        <f t="shared" si="7"/>
        <v>#DIV/0!</v>
      </c>
      <c r="K26" s="40" t="e">
        <f t="shared" si="0"/>
        <v>#DIV/0!</v>
      </c>
      <c r="L26" s="40" t="e">
        <f t="shared" si="1"/>
        <v>#DIV/0!</v>
      </c>
      <c r="M26" s="38">
        <f t="shared" si="2"/>
        <v>-2244.4499999999998</v>
      </c>
      <c r="N26" s="41" t="e">
        <f t="shared" si="3"/>
        <v>#DIV/0!</v>
      </c>
      <c r="O26" s="42" t="e">
        <f t="shared" si="4"/>
        <v>#DIV/0!</v>
      </c>
      <c r="P26" s="44" t="e">
        <f t="shared" si="8"/>
        <v>#DIV/0!</v>
      </c>
      <c r="Q26" s="88" t="e">
        <f t="shared" si="6"/>
        <v>#DIV/0!</v>
      </c>
    </row>
    <row r="27" spans="1:17">
      <c r="A27" s="9">
        <v>19</v>
      </c>
      <c r="B27" s="24">
        <v>10019</v>
      </c>
      <c r="C27" s="12"/>
      <c r="D27" s="12"/>
      <c r="E27" s="13"/>
      <c r="F27" s="13"/>
      <c r="G27" s="16"/>
      <c r="H27" s="13"/>
      <c r="I27" s="15"/>
      <c r="J27" s="39" t="e">
        <f t="shared" si="7"/>
        <v>#DIV/0!</v>
      </c>
      <c r="K27" s="40" t="e">
        <f t="shared" si="0"/>
        <v>#DIV/0!</v>
      </c>
      <c r="L27" s="40" t="e">
        <f t="shared" si="1"/>
        <v>#DIV/0!</v>
      </c>
      <c r="M27" s="38">
        <f t="shared" si="2"/>
        <v>-2244.4499999999998</v>
      </c>
      <c r="N27" s="41" t="e">
        <f t="shared" si="3"/>
        <v>#DIV/0!</v>
      </c>
      <c r="O27" s="42" t="e">
        <f t="shared" si="4"/>
        <v>#DIV/0!</v>
      </c>
      <c r="P27" s="44" t="e">
        <f t="shared" si="8"/>
        <v>#DIV/0!</v>
      </c>
      <c r="Q27" s="88" t="e">
        <f t="shared" si="6"/>
        <v>#DIV/0!</v>
      </c>
    </row>
    <row r="28" spans="1:17">
      <c r="A28" s="9">
        <v>20</v>
      </c>
      <c r="B28" s="25">
        <v>10020</v>
      </c>
      <c r="C28" s="11"/>
      <c r="D28" s="12"/>
      <c r="E28" s="13"/>
      <c r="F28" s="13"/>
      <c r="G28" s="16"/>
      <c r="H28" s="13"/>
      <c r="I28" s="15"/>
      <c r="J28" s="39" t="e">
        <f t="shared" si="7"/>
        <v>#DIV/0!</v>
      </c>
      <c r="K28" s="40" t="e">
        <f t="shared" si="0"/>
        <v>#DIV/0!</v>
      </c>
      <c r="L28" s="40" t="e">
        <f t="shared" si="1"/>
        <v>#DIV/0!</v>
      </c>
      <c r="M28" s="38">
        <f t="shared" si="2"/>
        <v>-2244.4499999999998</v>
      </c>
      <c r="N28" s="41" t="e">
        <f t="shared" si="3"/>
        <v>#DIV/0!</v>
      </c>
      <c r="O28" s="42" t="e">
        <f t="shared" si="4"/>
        <v>#DIV/0!</v>
      </c>
      <c r="P28" s="44" t="e">
        <f t="shared" si="8"/>
        <v>#DIV/0!</v>
      </c>
      <c r="Q28" s="88" t="e">
        <f t="shared" si="6"/>
        <v>#DIV/0!</v>
      </c>
    </row>
    <row r="29" spans="1:17">
      <c r="A29" s="9">
        <v>21</v>
      </c>
      <c r="B29" s="24">
        <v>10021</v>
      </c>
      <c r="C29" s="12"/>
      <c r="D29" s="12"/>
      <c r="E29" s="13"/>
      <c r="F29" s="13"/>
      <c r="G29" s="16"/>
      <c r="H29" s="13"/>
      <c r="I29" s="15"/>
      <c r="J29" s="39" t="e">
        <f t="shared" si="7"/>
        <v>#DIV/0!</v>
      </c>
      <c r="K29" s="40" t="e">
        <f t="shared" si="0"/>
        <v>#DIV/0!</v>
      </c>
      <c r="L29" s="40" t="e">
        <f t="shared" si="1"/>
        <v>#DIV/0!</v>
      </c>
      <c r="M29" s="38">
        <f t="shared" si="2"/>
        <v>-2244.4499999999998</v>
      </c>
      <c r="N29" s="41" t="e">
        <f t="shared" si="3"/>
        <v>#DIV/0!</v>
      </c>
      <c r="O29" s="42" t="e">
        <f t="shared" si="4"/>
        <v>#DIV/0!</v>
      </c>
      <c r="P29" s="44" t="e">
        <f t="shared" si="8"/>
        <v>#DIV/0!</v>
      </c>
      <c r="Q29" s="88" t="e">
        <f t="shared" si="6"/>
        <v>#DIV/0!</v>
      </c>
    </row>
    <row r="30" spans="1:17">
      <c r="A30" s="9">
        <v>22</v>
      </c>
      <c r="B30" s="25">
        <v>10022</v>
      </c>
      <c r="C30" s="11"/>
      <c r="D30" s="12"/>
      <c r="E30" s="13"/>
      <c r="F30" s="13"/>
      <c r="G30" s="16"/>
      <c r="H30" s="13"/>
      <c r="I30" s="15"/>
      <c r="J30" s="39" t="e">
        <f t="shared" si="7"/>
        <v>#DIV/0!</v>
      </c>
      <c r="K30" s="40" t="e">
        <f t="shared" si="0"/>
        <v>#DIV/0!</v>
      </c>
      <c r="L30" s="40" t="e">
        <f t="shared" si="1"/>
        <v>#DIV/0!</v>
      </c>
      <c r="M30" s="38">
        <f t="shared" si="2"/>
        <v>-2244.4499999999998</v>
      </c>
      <c r="N30" s="41" t="e">
        <f t="shared" si="3"/>
        <v>#DIV/0!</v>
      </c>
      <c r="O30" s="42" t="e">
        <f t="shared" si="4"/>
        <v>#DIV/0!</v>
      </c>
      <c r="P30" s="44" t="e">
        <f t="shared" si="8"/>
        <v>#DIV/0!</v>
      </c>
      <c r="Q30" s="88" t="e">
        <f t="shared" si="6"/>
        <v>#DIV/0!</v>
      </c>
    </row>
    <row r="31" spans="1:17">
      <c r="A31" s="9">
        <v>23</v>
      </c>
      <c r="B31" s="24">
        <v>10023</v>
      </c>
      <c r="C31" s="12"/>
      <c r="D31" s="12"/>
      <c r="E31" s="13"/>
      <c r="F31" s="13"/>
      <c r="G31" s="16"/>
      <c r="H31" s="13"/>
      <c r="I31" s="15"/>
      <c r="J31" s="39" t="e">
        <f t="shared" si="7"/>
        <v>#DIV/0!</v>
      </c>
      <c r="K31" s="40" t="e">
        <f t="shared" si="0"/>
        <v>#DIV/0!</v>
      </c>
      <c r="L31" s="40" t="e">
        <f t="shared" si="1"/>
        <v>#DIV/0!</v>
      </c>
      <c r="M31" s="38">
        <f t="shared" si="2"/>
        <v>-2244.4499999999998</v>
      </c>
      <c r="N31" s="41" t="e">
        <f t="shared" si="3"/>
        <v>#DIV/0!</v>
      </c>
      <c r="O31" s="42" t="e">
        <f t="shared" si="4"/>
        <v>#DIV/0!</v>
      </c>
      <c r="P31" s="44" t="e">
        <f t="shared" si="8"/>
        <v>#DIV/0!</v>
      </c>
      <c r="Q31" s="88" t="e">
        <f t="shared" si="6"/>
        <v>#DIV/0!</v>
      </c>
    </row>
    <row r="32" spans="1:17">
      <c r="A32" s="9">
        <v>24</v>
      </c>
      <c r="B32" s="25">
        <v>10024</v>
      </c>
      <c r="C32" s="11"/>
      <c r="D32" s="12"/>
      <c r="E32" s="13"/>
      <c r="F32" s="13"/>
      <c r="G32" s="16"/>
      <c r="H32" s="13"/>
      <c r="I32" s="15"/>
      <c r="J32" s="39" t="e">
        <f t="shared" si="7"/>
        <v>#DIV/0!</v>
      </c>
      <c r="K32" s="40" t="e">
        <f t="shared" si="0"/>
        <v>#DIV/0!</v>
      </c>
      <c r="L32" s="40" t="e">
        <f t="shared" si="1"/>
        <v>#DIV/0!</v>
      </c>
      <c r="M32" s="38">
        <f t="shared" si="2"/>
        <v>-2244.4499999999998</v>
      </c>
      <c r="N32" s="41" t="e">
        <f t="shared" si="3"/>
        <v>#DIV/0!</v>
      </c>
      <c r="O32" s="42" t="e">
        <f t="shared" si="4"/>
        <v>#DIV/0!</v>
      </c>
      <c r="P32" s="44" t="e">
        <f t="shared" si="8"/>
        <v>#DIV/0!</v>
      </c>
      <c r="Q32" s="88" t="e">
        <f t="shared" si="6"/>
        <v>#DIV/0!</v>
      </c>
    </row>
    <row r="33" spans="1:17">
      <c r="A33" s="9">
        <v>25</v>
      </c>
      <c r="B33" s="24">
        <v>10025</v>
      </c>
      <c r="C33" s="12"/>
      <c r="D33" s="12"/>
      <c r="E33" s="13"/>
      <c r="F33" s="13"/>
      <c r="G33" s="16"/>
      <c r="H33" s="13"/>
      <c r="I33" s="15"/>
      <c r="J33" s="39" t="e">
        <f t="shared" si="7"/>
        <v>#DIV/0!</v>
      </c>
      <c r="K33" s="40" t="e">
        <f t="shared" si="0"/>
        <v>#DIV/0!</v>
      </c>
      <c r="L33" s="40" t="e">
        <f t="shared" si="1"/>
        <v>#DIV/0!</v>
      </c>
      <c r="M33" s="38">
        <f t="shared" si="2"/>
        <v>-2244.4499999999998</v>
      </c>
      <c r="N33" s="41" t="e">
        <f t="shared" si="3"/>
        <v>#DIV/0!</v>
      </c>
      <c r="O33" s="42" t="e">
        <f t="shared" si="4"/>
        <v>#DIV/0!</v>
      </c>
      <c r="P33" s="44" t="e">
        <f t="shared" si="8"/>
        <v>#DIV/0!</v>
      </c>
      <c r="Q33" s="88" t="e">
        <f t="shared" si="6"/>
        <v>#DIV/0!</v>
      </c>
    </row>
    <row r="34" spans="1:17" ht="15" thickBot="1">
      <c r="A34" s="18">
        <v>26</v>
      </c>
      <c r="B34" s="90">
        <v>10026</v>
      </c>
      <c r="C34" s="20"/>
      <c r="D34" s="20"/>
      <c r="E34" s="21"/>
      <c r="F34" s="21"/>
      <c r="G34" s="91"/>
      <c r="H34" s="21"/>
      <c r="I34" s="23"/>
      <c r="J34" s="47" t="e">
        <f t="shared" si="7"/>
        <v>#DIV/0!</v>
      </c>
      <c r="K34" s="48" t="e">
        <f t="shared" si="0"/>
        <v>#DIV/0!</v>
      </c>
      <c r="L34" s="48" t="e">
        <f t="shared" si="1"/>
        <v>#DIV/0!</v>
      </c>
      <c r="M34" s="46">
        <f t="shared" si="2"/>
        <v>-2244.4499999999998</v>
      </c>
      <c r="N34" s="49" t="e">
        <f t="shared" si="3"/>
        <v>#DIV/0!</v>
      </c>
      <c r="O34" s="45" t="e">
        <f t="shared" si="4"/>
        <v>#DIV/0!</v>
      </c>
      <c r="P34" s="50" t="e">
        <f t="shared" si="8"/>
        <v>#DIV/0!</v>
      </c>
      <c r="Q34" s="89" t="e">
        <f t="shared" si="6"/>
        <v>#DIV/0!</v>
      </c>
    </row>
    <row r="35" spans="1:17">
      <c r="A35" s="26"/>
      <c r="B35" s="27"/>
      <c r="C35" s="27"/>
      <c r="D35" s="27"/>
      <c r="E35" s="27"/>
      <c r="F35" s="26"/>
      <c r="G35" s="26"/>
      <c r="H35" s="26"/>
      <c r="I35" s="26"/>
      <c r="J35" s="28"/>
      <c r="K35" s="29"/>
      <c r="L35" s="30"/>
      <c r="M35" s="30"/>
      <c r="N35" s="30"/>
      <c r="O35" s="30"/>
      <c r="P35" s="31"/>
      <c r="Q35" s="31"/>
    </row>
    <row r="36" spans="1:17" ht="16.5">
      <c r="A36" s="53"/>
      <c r="B36" s="54"/>
      <c r="C36" s="54"/>
      <c r="D36" s="54"/>
      <c r="E36" s="54"/>
      <c r="F36" s="53"/>
      <c r="G36" s="53"/>
      <c r="H36" s="53"/>
      <c r="I36" s="53"/>
      <c r="J36" s="55"/>
      <c r="K36" s="56"/>
      <c r="L36" s="57"/>
      <c r="M36" s="30"/>
      <c r="N36" s="30"/>
      <c r="O36" s="30"/>
      <c r="P36" s="31"/>
      <c r="Q36" s="31"/>
    </row>
    <row r="37" spans="1:17" ht="17.25">
      <c r="A37" s="66" t="s">
        <v>27</v>
      </c>
      <c r="B37" s="32" t="s">
        <v>28</v>
      </c>
      <c r="C37" s="32"/>
      <c r="D37" s="58"/>
      <c r="E37" s="58"/>
      <c r="F37" s="58"/>
      <c r="G37" s="58"/>
      <c r="H37" s="58"/>
      <c r="I37" s="58"/>
      <c r="J37" s="59"/>
      <c r="K37" s="60"/>
      <c r="L37" s="61"/>
      <c r="M37" s="68"/>
      <c r="N37" s="68"/>
      <c r="O37" s="30"/>
      <c r="P37" s="31"/>
      <c r="Q37" s="31"/>
    </row>
    <row r="38" spans="1:17" ht="17.25">
      <c r="A38" s="53"/>
      <c r="B38" s="33" t="s">
        <v>26</v>
      </c>
      <c r="C38" s="33"/>
      <c r="D38" s="62"/>
      <c r="E38" s="62"/>
      <c r="F38" s="62"/>
      <c r="G38" s="62"/>
      <c r="H38" s="62"/>
      <c r="I38" s="62"/>
      <c r="J38" s="63"/>
      <c r="K38" s="64"/>
      <c r="L38" s="65"/>
      <c r="M38" s="68"/>
      <c r="N38" s="68"/>
      <c r="O38" s="30"/>
      <c r="P38" s="31"/>
      <c r="Q38" s="31"/>
    </row>
    <row r="39" spans="1:17" ht="17.25">
      <c r="A39" s="53"/>
      <c r="B39" s="66" t="s">
        <v>37</v>
      </c>
      <c r="C39" s="53"/>
      <c r="D39" s="53"/>
      <c r="E39" s="53"/>
      <c r="F39" s="53"/>
      <c r="G39" s="53"/>
      <c r="H39" s="53"/>
      <c r="I39" s="53"/>
      <c r="J39" s="55"/>
      <c r="K39" s="56"/>
      <c r="L39" s="57"/>
      <c r="M39" s="68"/>
      <c r="N39" s="68"/>
      <c r="O39" s="30"/>
      <c r="P39" s="31"/>
      <c r="Q39" s="31"/>
    </row>
    <row r="40" spans="1:17" ht="17.25">
      <c r="A40" s="53"/>
      <c r="B40" s="53"/>
      <c r="C40" s="53"/>
      <c r="D40" s="53"/>
      <c r="E40" s="53"/>
      <c r="F40" s="53"/>
      <c r="G40" s="53"/>
      <c r="H40" s="53"/>
      <c r="I40" s="53"/>
      <c r="J40" s="55"/>
      <c r="K40" s="56"/>
      <c r="L40" s="57"/>
      <c r="M40" s="68"/>
      <c r="N40" s="68"/>
      <c r="O40" s="30"/>
      <c r="P40" s="31"/>
      <c r="Q40" s="31"/>
    </row>
    <row r="41" spans="1:17" ht="17.25">
      <c r="A41" s="69"/>
      <c r="B41" s="69"/>
      <c r="C41" s="69"/>
      <c r="D41" s="69"/>
      <c r="E41" s="69"/>
      <c r="F41" s="69"/>
      <c r="G41" s="69"/>
      <c r="H41" s="69"/>
      <c r="I41" s="69"/>
      <c r="J41" s="55"/>
      <c r="K41" s="70"/>
      <c r="L41" s="68"/>
      <c r="M41" s="68"/>
      <c r="N41" s="68"/>
      <c r="O41" s="30"/>
      <c r="P41" s="31"/>
      <c r="Q41" s="31"/>
    </row>
    <row r="42" spans="1:17" ht="24" customHeight="1">
      <c r="A42" s="67" t="s">
        <v>29</v>
      </c>
      <c r="B42" s="71" t="s">
        <v>33</v>
      </c>
      <c r="C42" s="71"/>
      <c r="D42" s="71"/>
      <c r="E42" s="71"/>
      <c r="F42" s="71"/>
      <c r="G42" s="71"/>
      <c r="H42" s="71"/>
      <c r="I42" s="71"/>
      <c r="J42" s="71"/>
      <c r="K42" s="71"/>
      <c r="L42" s="72"/>
      <c r="M42" s="73"/>
      <c r="N42" s="74"/>
      <c r="O42" s="30"/>
      <c r="P42" s="31"/>
      <c r="Q42" s="31"/>
    </row>
    <row r="43" spans="1:17" ht="24" customHeight="1">
      <c r="A43" s="26"/>
      <c r="B43" s="71" t="s">
        <v>34</v>
      </c>
      <c r="C43" s="71"/>
      <c r="D43" s="71"/>
      <c r="E43" s="71"/>
      <c r="F43" s="71"/>
      <c r="G43" s="71"/>
      <c r="H43" s="71"/>
      <c r="I43" s="71"/>
      <c r="J43" s="71"/>
      <c r="K43" s="71"/>
      <c r="L43" s="72"/>
      <c r="M43" s="73"/>
      <c r="N43" s="74"/>
      <c r="O43" s="30"/>
      <c r="P43" s="31"/>
      <c r="Q43" s="31"/>
    </row>
    <row r="44" spans="1:17" ht="24" customHeight="1">
      <c r="A44" s="26"/>
      <c r="B44" s="71" t="s">
        <v>35</v>
      </c>
      <c r="C44" s="71"/>
      <c r="D44" s="71"/>
      <c r="E44" s="71"/>
      <c r="F44" s="71"/>
      <c r="G44" s="71"/>
      <c r="H44" s="71"/>
      <c r="I44" s="71"/>
      <c r="J44" s="71"/>
      <c r="K44" s="71"/>
      <c r="L44" s="72"/>
      <c r="M44" s="73"/>
      <c r="N44" s="74"/>
      <c r="O44" s="30"/>
      <c r="P44" s="31"/>
      <c r="Q44" s="31"/>
    </row>
    <row r="45" spans="1:17" ht="24" customHeight="1">
      <c r="A45" s="26"/>
      <c r="B45" s="71" t="s">
        <v>30</v>
      </c>
      <c r="C45" s="71"/>
      <c r="D45" s="71"/>
      <c r="E45" s="71"/>
      <c r="F45" s="71"/>
      <c r="G45" s="71"/>
      <c r="H45" s="71"/>
      <c r="I45" s="71"/>
      <c r="J45" s="71"/>
      <c r="K45" s="71"/>
      <c r="L45" s="72"/>
      <c r="M45" s="73"/>
      <c r="N45" s="74"/>
      <c r="O45" s="30"/>
      <c r="P45" s="31"/>
      <c r="Q45" s="31"/>
    </row>
    <row r="46" spans="1:17" ht="24" customHeight="1">
      <c r="A46" s="26"/>
      <c r="B46" s="71" t="s">
        <v>31</v>
      </c>
      <c r="C46" s="71"/>
      <c r="D46" s="71"/>
      <c r="E46" s="71"/>
      <c r="F46" s="71"/>
      <c r="G46" s="71"/>
      <c r="H46" s="71"/>
      <c r="I46" s="71"/>
      <c r="J46" s="71"/>
      <c r="K46" s="71"/>
      <c r="L46" s="72"/>
      <c r="M46" s="73"/>
      <c r="N46" s="74"/>
      <c r="O46" s="30"/>
      <c r="P46" s="31"/>
      <c r="Q46" s="31"/>
    </row>
    <row r="47" spans="1:17" ht="24" customHeight="1">
      <c r="A47" s="26"/>
      <c r="B47" s="71" t="s">
        <v>32</v>
      </c>
      <c r="C47" s="71"/>
      <c r="D47" s="71"/>
      <c r="E47" s="71"/>
      <c r="F47" s="71"/>
      <c r="G47" s="71"/>
      <c r="H47" s="71"/>
      <c r="I47" s="71"/>
      <c r="J47" s="71"/>
      <c r="K47" s="71"/>
      <c r="L47" s="72"/>
      <c r="M47" s="73"/>
      <c r="N47" s="74"/>
      <c r="O47" s="30"/>
      <c r="P47" s="31"/>
      <c r="Q47" s="31"/>
    </row>
    <row r="48" spans="1:17" ht="24" customHeight="1">
      <c r="A48" s="26"/>
      <c r="B48" s="75" t="s">
        <v>36</v>
      </c>
      <c r="C48" s="75"/>
      <c r="D48" s="75"/>
      <c r="E48" s="75"/>
      <c r="F48" s="75"/>
      <c r="G48" s="75"/>
      <c r="H48" s="75"/>
      <c r="I48" s="75"/>
      <c r="J48" s="75"/>
      <c r="K48" s="75"/>
      <c r="L48" s="75"/>
      <c r="M48" s="75"/>
      <c r="N48" s="75"/>
      <c r="O48" s="30"/>
      <c r="P48" s="31"/>
      <c r="Q48" s="31"/>
    </row>
  </sheetData>
  <sheetProtection algorithmName="SHA-512" hashValue="t4bv4csDNEVQSGVbBQEv6tJ94r5QDsy9Mx0QzUOwskK500jhXzo1ebhYLRbZV/bC/RZoeClhtMeVQMSVcd1XtQ==" saltValue="417w055wtif21rKo87fc6w==" spinCount="100000" sheet="1" formatCells="0" formatColumns="0" formatRows="0" insertColumns="0" insertRows="0" insertHyperlinks="0" deleteColumns="0" deleteRows="0" sort="0" autoFilter="0" pivotTables="0"/>
  <mergeCells count="1">
    <mergeCell ref="B48:N48"/>
  </mergeCells>
  <phoneticPr fontId="2"/>
  <printOptions gridLinesSet="0"/>
  <pageMargins left="0.39370078740157483" right="0" top="0.39370078740157483" bottom="0" header="0.51200000000000001" footer="0.51200000000000001"/>
  <pageSetup scale="6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91008BF3F98D408E624780B48CC37F" ma:contentTypeVersion="13" ma:contentTypeDescription="新しいドキュメントを作成します。" ma:contentTypeScope="" ma:versionID="cc6cfad82e442686dfeae5a0eb9b85f8">
  <xsd:schema xmlns:xsd="http://www.w3.org/2001/XMLSchema" xmlns:xs="http://www.w3.org/2001/XMLSchema" xmlns:p="http://schemas.microsoft.com/office/2006/metadata/properties" xmlns:ns3="cd4b15cd-f1a0-42ed-8258-b566f2bff151" xmlns:ns4="f31e84bb-18a1-41b6-9166-238e23526ded" targetNamespace="http://schemas.microsoft.com/office/2006/metadata/properties" ma:root="true" ma:fieldsID="555ad67e1811aad3371d3732e2e94341" ns3:_="" ns4:_="">
    <xsd:import namespace="cd4b15cd-f1a0-42ed-8258-b566f2bff151"/>
    <xsd:import namespace="f31e84bb-18a1-41b6-9166-238e23526de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4b15cd-f1a0-42ed-8258-b566f2bff1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1e84bb-18a1-41b6-9166-238e23526de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SharingHintHash" ma:index="20"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298ECF-9955-437B-9453-0D06BB259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4b15cd-f1a0-42ed-8258-b566f2bff151"/>
    <ds:schemaRef ds:uri="f31e84bb-18a1-41b6-9166-238e23526d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05C528-6814-48A7-8026-5B1B4DB73C5C}">
  <ds:schemaRefs>
    <ds:schemaRef ds:uri="http://schemas.microsoft.com/sharepoint/v3/contenttype/forms"/>
  </ds:schemaRefs>
</ds:datastoreItem>
</file>

<file path=customXml/itemProps3.xml><?xml version="1.0" encoding="utf-8"?>
<ds:datastoreItem xmlns:ds="http://schemas.openxmlformats.org/officeDocument/2006/customXml" ds:itemID="{5BE67CAE-144B-459F-AB19-97F8FF51CC23}">
  <ds:schemaRefs>
    <ds:schemaRef ds:uri="http://schemas.openxmlformats.org/package/2006/metadata/core-properties"/>
    <ds:schemaRef ds:uri="http://www.w3.org/XML/1998/namespace"/>
    <ds:schemaRef ds:uri="cd4b15cd-f1a0-42ed-8258-b566f2bff151"/>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f31e84bb-18a1-41b6-9166-238e23526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日本高血圧学会</vt:lpstr>
      <vt:lpstr>日本高血圧学会!Print_Area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dc:creator>
  <cp:keywords/>
  <dc:description/>
  <cp:lastModifiedBy>高山雪子</cp:lastModifiedBy>
  <cp:lastPrinted>2022-04-25T02:52:13Z</cp:lastPrinted>
  <dcterms:created xsi:type="dcterms:W3CDTF">2020-10-14T04:29:18Z</dcterms:created>
  <dcterms:modified xsi:type="dcterms:W3CDTF">2022-04-28T04:45:45Z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0x0101005D91008BF3F98D408E624780B48CC37F</vt:lpwstr>
  </property>
</Properties>
</file>